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9645" windowWidth="15180" windowHeight="6420" firstSheet="1" activeTab="7"/>
  </bookViews>
  <sheets>
    <sheet name="приложен 1 (3)" sheetId="1" state="hidden" r:id="rId1"/>
    <sheet name="приложен 1" sheetId="2" r:id="rId2"/>
    <sheet name="приложен2" sheetId="3" state="hidden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7" sheetId="13" state="hidden" r:id="rId13"/>
    <sheet name="18" sheetId="14" state="hidden" r:id="rId14"/>
    <sheet name="Лист1" sheetId="15" state="hidden" r:id="rId15"/>
    <sheet name="Лист2" sheetId="16" state="hidden" r:id="rId16"/>
    <sheet name="11" sheetId="17" r:id="rId17"/>
    <sheet name="12" sheetId="18" r:id="rId18"/>
    <sheet name="Лист5" sheetId="19" r:id="rId19"/>
    <sheet name="Лист3" sheetId="20" r:id="rId20"/>
  </sheets>
  <definedNames>
    <definedName name="_xlnm.Print_Titles" localSheetId="3">'2'!$24:$24</definedName>
    <definedName name="_xlnm.Print_Titles" localSheetId="4">'3'!$23:$23</definedName>
    <definedName name="_xlnm.Print_Titles" localSheetId="5">'4'!$24:$24</definedName>
    <definedName name="_xlnm.Print_Area" localSheetId="16">'11'!$A$2:$J$23</definedName>
    <definedName name="_xlnm.Print_Area" localSheetId="17">'12'!$A$2:$J$23</definedName>
    <definedName name="_xlnm.Print_Area" localSheetId="12">'17'!$A$2:$J$23</definedName>
    <definedName name="_xlnm.Print_Area" localSheetId="13">'18'!$A$2:$J$23</definedName>
    <definedName name="_xlnm.Print_Area" localSheetId="3">'2'!$A$1:$Z$254</definedName>
    <definedName name="_xlnm.Print_Area" localSheetId="4">'3'!$A$1:$K$270</definedName>
    <definedName name="_xlnm.Print_Area" localSheetId="5">'4'!$A$1:$AA$254</definedName>
    <definedName name="_xlnm.Print_Area" localSheetId="1">'приложен 1'!$A$1:$W$84</definedName>
    <definedName name="_xlnm.Print_Area" localSheetId="0">'приложен 1 (3)'!$A$1:$M$88</definedName>
    <definedName name="_xlnm.Print_Area" localSheetId="2">'приложен2'!$A$1:$V$83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<sst xmlns="http://schemas.openxmlformats.org/spreadsheetml/2006/main" count="4485" uniqueCount="631">
  <si>
    <t>2.1.Кредитные договоры заключенные в 2014 году сроком до 3-х лет</t>
  </si>
  <si>
    <t>950 01 03 00 00 00 0000 000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</si>
  <si>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</si>
  <si>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</si>
  <si>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950 01 05 00 00 00 0000 500</t>
  </si>
  <si>
    <t>Увеличение прочих остатков средств бюджетов</t>
  </si>
  <si>
    <t>3505000020</t>
  </si>
  <si>
    <t>3505000090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</si>
  <si>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</si>
  <si>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950 01 05 02 01 10 0000 510</t>
  </si>
  <si>
    <t>Уменьшение прочих остатков средств бюджетов</t>
  </si>
  <si>
    <t>Жилищно-коммунальное хозяйство</t>
  </si>
  <si>
    <t>Национальная экономика</t>
  </si>
  <si>
    <t>Национальная оборона</t>
  </si>
  <si>
    <t>Общегосударственные вопросы</t>
  </si>
  <si>
    <t>Безвозмездные перечисления бюджетам</t>
  </si>
  <si>
    <t>Налоги на товары (работы, услуги), реализуемые на территории Российской Федерации</t>
  </si>
  <si>
    <t>Перечисления другим бюджетам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</si>
  <si>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</si>
  <si>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1</t>
  </si>
  <si>
    <t>Приложение 2</t>
  </si>
  <si>
    <t>Зерновское сельское поселение</t>
  </si>
  <si>
    <t>000 2 02 10000 00 0000 150</t>
  </si>
  <si>
    <t>000 1 13 01995 10 0000 150</t>
  </si>
  <si>
    <t>000 2 02 35118 10 0000 150</t>
  </si>
  <si>
    <t>000 2 02 30000 00 0000 150</t>
  </si>
  <si>
    <t>000 2 02 49999 10 0000 150</t>
  </si>
  <si>
    <t xml:space="preserve"> 000 2 02 40000 00 0000 150</t>
  </si>
  <si>
    <t>Прочие доходы от компенсации затрат бюджетов сельских поселений</t>
  </si>
  <si>
    <t>000 1 13 02995 10 0000 130</t>
  </si>
  <si>
    <t>000 2 02 30024 10 0000 150</t>
  </si>
  <si>
    <t>Развитие транспортной инфраструктуры, сбалансированное развитие и скоординированное с иными сферами жизнедеятельности Зерновского муниципального образования</t>
  </si>
  <si>
    <t>Приложение 10</t>
  </si>
  <si>
    <t>Программа муниципальных внутренних заимствований Зерновского</t>
  </si>
  <si>
    <t>дефиц</t>
  </si>
  <si>
    <t>Другие общегосударственные вопросы</t>
  </si>
  <si>
    <t>Дотации бюджетам поселений на выравнивание бюджетной обеспеченности</t>
  </si>
  <si>
    <t>Дотации бюджетам поселений на выравнивание уровня бюджетной обеспеченности за счет областного бюджета</t>
  </si>
  <si>
    <t>Функционирование высшего должностного лица субъекта Российской Федерации и муниципального образования</t>
  </si>
  <si>
    <t>87000S2480</t>
  </si>
  <si>
    <t>Руководство и управление в сфере установленных функций органов местного самоуправления</t>
  </si>
  <si>
    <t>0022000</t>
  </si>
  <si>
    <t>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</si>
  <si>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</si>
  <si>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Поступление нефинансовых активов</t>
  </si>
  <si>
    <t>Реализация государственной политики в области приватизации и управления муниципальной собственностью</t>
  </si>
  <si>
    <t>Прочие межбюджетные трансферты, передоваемые бюджетам сельских поселений</t>
  </si>
  <si>
    <t>Оценка недвижимости, признание прав и регулирование отношений по муниципальной собственности</t>
  </si>
  <si>
    <t>0904600</t>
  </si>
  <si>
    <t>Выполнение других обязательств муниципальных образований</t>
  </si>
  <si>
    <t>Дорожное хозяйство(дорожные фонды)</t>
  </si>
  <si>
    <t>Сбор и вывоз бытовых отходов и мусора на территории поселений</t>
  </si>
  <si>
    <t>Прочие мероприятия по благоустройству  поселений</t>
  </si>
  <si>
    <t>Социальная политика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</si>
  <si>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</si>
  <si>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поселения по формированию, утверждению, исполнению бюджета</t>
  </si>
  <si>
    <t>5212603</t>
  </si>
  <si>
    <t>Другие вопросы в области национальной экономики</t>
  </si>
  <si>
    <t>разница</t>
  </si>
  <si>
    <t>%</t>
  </si>
  <si>
    <t>Мобилизационная и вневойсковая подготовка</t>
  </si>
  <si>
    <t>Уменьшение прочих остатков денежных средств бюджетов</t>
  </si>
  <si>
    <t>Обеспечение сохранности автомобильных дорог местного значения путем выполнения эксплуатационных и ремонтных мероприятий</t>
  </si>
  <si>
    <t>Приложение 3</t>
  </si>
  <si>
    <t>13</t>
  </si>
  <si>
    <t>Культура</t>
  </si>
  <si>
    <t>Кредиты кредитных организаций в валюте Российской Федерации</t>
  </si>
  <si>
    <t>950 01 02 00 00 00 0000 000</t>
  </si>
  <si>
    <t>2 02 03024 10 0000 151</t>
  </si>
  <si>
    <t>0804600000</t>
  </si>
  <si>
    <t>Осуществление отдельных областных государственных полномочий</t>
  </si>
  <si>
    <t>Капитальные вложения в объекты государственной (муниципальной) собственности</t>
  </si>
  <si>
    <t>Осуществление отдельных областных государственных полномочий в сфере водоснабжения и водоотведения</t>
  </si>
  <si>
    <t>Межбюджетные трансферты</t>
  </si>
  <si>
    <t>0200272600</t>
  </si>
  <si>
    <t>Глава Новогромовского сельского поселения</t>
  </si>
  <si>
    <t>Общеэкономические вопросы</t>
  </si>
  <si>
    <t>950 01 03 01 00 10 0000 710</t>
  </si>
  <si>
    <t>Погашение бюджетами сельских поселений кредитов от кредитных организаций в валюте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</si>
  <si>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</si>
  <si>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</si>
  <si>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000 1 11 05025 10 0000 120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</si>
  <si>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</si>
  <si>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000 1 14 00000 00 0000 000</t>
  </si>
  <si>
    <t>госполномочия</t>
  </si>
  <si>
    <t>1.Кредиты кредитных организаций в валюте Российской Федерации</t>
  </si>
  <si>
    <t>в том числе:</t>
  </si>
  <si>
    <t xml:space="preserve">Налог на доходы физических лиц </t>
  </si>
  <si>
    <t>Обеспечение проведения выборов и референдумов</t>
  </si>
  <si>
    <t>подраздел</t>
  </si>
  <si>
    <t>раздел</t>
  </si>
  <si>
    <t>000 2 02 01001 10 0000 151</t>
  </si>
  <si>
    <t>К О Д Ы классификации расходов бюджетов</t>
  </si>
  <si>
    <t>главный распорядитель</t>
  </si>
  <si>
    <t xml:space="preserve">Код </t>
  </si>
  <si>
    <t xml:space="preserve">Наименование 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</si>
  <si>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</si>
  <si>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</si>
  <si>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</si>
  <si>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000 01 05 02 00 00 0000 600</t>
  </si>
  <si>
    <t>000 01 05 02 01 00 0000 610</t>
  </si>
  <si>
    <t>950 01 03 00 00 00 0000 700</t>
  </si>
  <si>
    <t>950 01 02 00 00 00 0000 800</t>
  </si>
  <si>
    <t>Погашение кредитов, предоставленных кредитными организациями в валюте Российской Федерации</t>
  </si>
  <si>
    <t>950 01 02 00 00 10 0000 810</t>
  </si>
  <si>
    <t>950 01 02 00 00 10 0000 710</t>
  </si>
  <si>
    <t xml:space="preserve">к Решению Думы </t>
  </si>
  <si>
    <t>0200173110</t>
  </si>
  <si>
    <t>Объем заимствований, всего</t>
  </si>
  <si>
    <t>3.Бюджетные кредиты от других бюджетов бюджетной системы Российской федерации</t>
  </si>
  <si>
    <t>1 11 05013 10 0000 120</t>
  </si>
  <si>
    <t>2 19 05000 10 0000 151</t>
  </si>
  <si>
    <t>1 14 06013 10 0000 430</t>
  </si>
  <si>
    <t>Наименование программы</t>
  </si>
  <si>
    <t>Бюджетная классификация</t>
  </si>
  <si>
    <t>Всего:</t>
  </si>
  <si>
    <t>КВСР</t>
  </si>
  <si>
    <t>КЦСР</t>
  </si>
  <si>
    <t>КВР</t>
  </si>
  <si>
    <t>ЭКР</t>
  </si>
  <si>
    <t>сумма</t>
  </si>
  <si>
    <t>№ п/п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</si>
  <si>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</si>
  <si>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</si>
  <si>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</si>
  <si>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Земельный налог (по обязательствам, возникшим до 1 января 2006 года), мобилизуемый на территориях поселений</t>
  </si>
  <si>
    <t>тыс.руб.</t>
  </si>
  <si>
    <t>Источники внутреннего финансирования дефицита бюджета-всего</t>
  </si>
  <si>
    <t>Источники внутреннего финансирования дефицита бюджета</t>
  </si>
  <si>
    <t>950 01 02 00 00 10 0000 000</t>
  </si>
  <si>
    <t xml:space="preserve">Бюджетные кредиты от других бюджетов бюджетной системы Российской Федерации </t>
  </si>
  <si>
    <t>Содействие в реализации мероприятий в области энергосбереженияи повышения энергетической эффективности в бюджетной сфере</t>
  </si>
  <si>
    <t>64010Э0003</t>
  </si>
  <si>
    <t>надо</t>
  </si>
  <si>
    <t>Получение бюджетных кредитов от других бюджетов бюджетной системы Российской Федерации в валюте Российской Федерации</t>
  </si>
  <si>
    <t>Дотации бюджетам поселений на выравнивание уровня бюджетной обеспеченности (областной бюджет)</t>
  </si>
  <si>
    <t>Получение кредитов от других бюджетов бюджетной системы Российской Федерации бюджетами городских и сельских поселений в валюте Российской Федерации</t>
  </si>
  <si>
    <t>950 01 03 00 01 00 0000 800</t>
  </si>
  <si>
    <t>950 01 03 01 00 10 0000 810</t>
  </si>
  <si>
    <t>Субсидия на выплату денежного содержания с начислениями на него главам, муниципальным служащим поселений Иркутской области, а также заработную плату с начислениями на нее техническому и вспомогательному персоналу органов местного самоуправления поселений Иркутской области</t>
  </si>
  <si>
    <t>доходов бюджета поселения</t>
  </si>
  <si>
    <t>А.К.Инцкирвили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</si>
  <si>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</si>
  <si>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</si>
  <si>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1 06 06010 10 0000 110</t>
  </si>
  <si>
    <t>1 06 06020 10 0000 110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</si>
  <si>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</si>
  <si>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</si>
  <si>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>1 14 06010 00 0000 430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</si>
  <si>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</si>
  <si>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</si>
  <si>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</si>
  <si>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</si>
  <si>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</si>
  <si>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700</t>
  </si>
  <si>
    <t>1 09 04053 10 0000 110</t>
  </si>
  <si>
    <t>Наименование показателя</t>
  </si>
  <si>
    <t>01</t>
  </si>
  <si>
    <t>02</t>
  </si>
  <si>
    <t>500</t>
  </si>
  <si>
    <t>200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</si>
  <si>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</si>
  <si>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</si>
  <si>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</si>
  <si>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Профессиональная подготовка, переподготовка и повышение квалификации</t>
  </si>
  <si>
    <t>4340000</t>
  </si>
  <si>
    <t>2.Бюджетные кредиты от других бюджетов бюджетной системы Российской федерации</t>
  </si>
  <si>
    <t>03</t>
  </si>
  <si>
    <t>04</t>
  </si>
  <si>
    <t>Центральный аппарат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</si>
  <si>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</si>
  <si>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</si>
  <si>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</si>
  <si>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</si>
  <si>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</si>
  <si>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</si>
  <si>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Прочие расходы</t>
  </si>
  <si>
    <t>300</t>
  </si>
  <si>
    <t>Увеличение стоимости основных средств</t>
  </si>
  <si>
    <t>Увеличение стоимости материальных запасов</t>
  </si>
  <si>
    <t>Обслуживание государственного и муниципального долга</t>
  </si>
  <si>
    <t>11</t>
  </si>
  <si>
    <t>Обслуживание государственного (муниципального) долга</t>
  </si>
  <si>
    <t>Резервные фонды</t>
  </si>
  <si>
    <t>12</t>
  </si>
  <si>
    <t>доходы</t>
  </si>
  <si>
    <t>расходы</t>
  </si>
  <si>
    <t>Резервные фонды местных администраций</t>
  </si>
  <si>
    <t>950</t>
  </si>
  <si>
    <t>14</t>
  </si>
  <si>
    <t>Другие вопросы в области национальной безопасности и правоохранительной деятельности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</si>
  <si>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</si>
  <si>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</si>
  <si>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</si>
  <si>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</si>
  <si>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</si>
  <si>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</si>
  <si>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>07</t>
  </si>
  <si>
    <t>08</t>
  </si>
  <si>
    <t>0904709999</t>
  </si>
  <si>
    <t>09</t>
  </si>
  <si>
    <t>10</t>
  </si>
  <si>
    <t>Пенсионное обеспечение</t>
  </si>
  <si>
    <t>Доплаты к пенсиям, дополнительное пенсионное обеспечение</t>
  </si>
  <si>
    <t>НАЛОГОВЫЕ И НЕНАЛОГОВЫЕ ДОХОДЫ</t>
  </si>
  <si>
    <t xml:space="preserve">Единый сельскохозяйственный налог </t>
  </si>
  <si>
    <t>к решению Думы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</si>
  <si>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</si>
  <si>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2 02 01001 10 0000 151</t>
  </si>
  <si>
    <t>2 02 02999 10 0000 151</t>
  </si>
  <si>
    <t xml:space="preserve">1 736,40 </t>
  </si>
  <si>
    <t xml:space="preserve">1 354,40 </t>
  </si>
  <si>
    <t xml:space="preserve">382,00 </t>
  </si>
  <si>
    <t xml:space="preserve">228,70 </t>
  </si>
  <si>
    <t xml:space="preserve">45,00 </t>
  </si>
  <si>
    <t xml:space="preserve">10,10 </t>
  </si>
  <si>
    <t xml:space="preserve">50,30 </t>
  </si>
  <si>
    <t xml:space="preserve">1 289,20 </t>
  </si>
  <si>
    <t xml:space="preserve">990,20 </t>
  </si>
  <si>
    <t>Развитие домов культуры</t>
  </si>
  <si>
    <t>Прочие поступления от денежных взысканий (штрафов) и иных сумм в возмещение ущерба</t>
  </si>
  <si>
    <t>1 16 90000 00 0000 140</t>
  </si>
  <si>
    <t>Культура, кинематография</t>
  </si>
  <si>
    <t>Земельный налог с организаций, обладающих земельным участком, расположенным в границах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</si>
  <si>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</si>
  <si>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400</t>
  </si>
  <si>
    <t>Капитальные вложения в объекты нежвижимого имущества государственной (муниципальной) собственности</t>
  </si>
  <si>
    <t>Субвенции на осуществление первичного воинского учета на территориях, где отсутствуют военные комиссариаты</t>
  </si>
  <si>
    <t>Обслуживание государственного внутреннего и муниципального долга</t>
  </si>
  <si>
    <t>Повышение эффективности бюджетных расходов</t>
  </si>
  <si>
    <t>100 модельных домов культуры</t>
  </si>
  <si>
    <t>Народные инициативы</t>
  </si>
  <si>
    <t>Выравнивание уровня бюджетной обеспеченности</t>
  </si>
  <si>
    <t>Мероприятия в области градостроительной деятельности</t>
  </si>
  <si>
    <t>итого</t>
  </si>
  <si>
    <t>Дотации бюджетам поселений на выравнивание уровня бюджетной обеспеченности (районный бюджет)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</si>
  <si>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</si>
  <si>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на переселение граждан из жилищного фонда, признанного не пригодным для проживания, и (или) жилищного фонда с высоким уровнем износа</t>
  </si>
  <si>
    <t>2 02 02079 10 0000 151</t>
  </si>
  <si>
    <t>расх+ погашение</t>
  </si>
  <si>
    <t>дох+ получ(бюдж, коммерческие)</t>
  </si>
  <si>
    <t>Налоги на прибыль, доходы</t>
  </si>
  <si>
    <t xml:space="preserve">Налоги на совокупный доход </t>
  </si>
  <si>
    <t xml:space="preserve">Налоги на имущество 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</si>
  <si>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</si>
  <si>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</si>
  <si>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безвозмездные поступления</t>
  </si>
  <si>
    <t>Выплата пенсии за выслугу лет гражданам, замещающим должности муниципальной службы в органах местного самоуправления, ежемесячной доплаты к трудовой пенсии выборным лицам администрации</t>
  </si>
  <si>
    <t>Субвенции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</si>
  <si>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2 02 04052 10 0000 151</t>
  </si>
  <si>
    <t>2 02 29999 10 0000 151</t>
  </si>
  <si>
    <t>Иные межбюджетные трансферты на выплату денежного поощрения лучщим муниципальным учреждениям культуры, находящихся на территориях сельских поселений Иркутской области</t>
  </si>
  <si>
    <t xml:space="preserve">Иные межбюджетные трансферты 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</si>
  <si>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</si>
  <si>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Закупка товаров, работ и услуг для обеспечения государственных (муниципальных) нужд</t>
  </si>
  <si>
    <t xml:space="preserve">Прочие межбюджетные трансферты общего характера </t>
  </si>
  <si>
    <t>Приложение 5</t>
  </si>
  <si>
    <t>Приложение 6</t>
  </si>
  <si>
    <t>89010Д1003</t>
  </si>
  <si>
    <t>Субсидия на реализацию подпрограммы "Модернизация объектов коммунальной инфраструктуры иркутской области на 2014-2018годы" государственной программы Иркутской области "Развитие жилищно-коммунального хозяйства Иркутской области на 2014-2018 годы"  по оказанию содействия м.о. Ирк.обл. в реализации первоочередных мероприятий по подготовке объектов коммунальной инфраструктуры, находящихся в муниципальной собственности, к отопительному сезону в 2016 году</t>
  </si>
  <si>
    <t>Мероприятия в области жилищного хозяйства</t>
  </si>
  <si>
    <t>3504800000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</si>
  <si>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</si>
  <si>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оказания платных услуг (работ) и компенсации затрат государства </t>
  </si>
  <si>
    <t>Прочие доходы от оказания платных услуг (работ) получателями средств бюджетов сельских поселений</t>
  </si>
  <si>
    <t>Доходы от оказания платных услуг (работ) получателями средств бюджетов сельских поселений (учреждений культуры)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</si>
  <si>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</si>
  <si>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</si>
  <si>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</si>
  <si>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 xml:space="preserve">Дотации  бюджетам бюджетной системы Российской Федерации </t>
  </si>
  <si>
    <t>Обеспечение развития коммунальных систем и объектов в соответствии с потребностями жилищного строительства, повышение качества производимых для потребителей коммунальных услуг, улучшение экологической ситуации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</si>
  <si>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</si>
  <si>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</si>
  <si>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Субвенция бюджетам сельских поселений на выполнение передаваемых полномочий субъектов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</si>
  <si>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</si>
  <si>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3504972370</t>
  </si>
  <si>
    <t>35049S2370</t>
  </si>
  <si>
    <t xml:space="preserve">Реализация мероприятий перечня проектов народных инициатив </t>
  </si>
  <si>
    <t>Муниципальная программа "Переселение граждан из аварийного жилищного фонда в Новогромовском муниципальном образовании на  2014-2016 годы"</t>
  </si>
  <si>
    <t>Софинансирование расходов на реализацию мероприятий перечня проектов народных инициатив</t>
  </si>
  <si>
    <t>Межбюджетные трансферты на осуществление в части полномочий по Жилищно-коммунальному хозяйству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</si>
  <si>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</si>
  <si>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0200372600</t>
  </si>
  <si>
    <t>Приложение 4</t>
  </si>
  <si>
    <t>Задолженность и перерасчеты по отмененным налогам, сборам и иным обязательным платежам</t>
  </si>
  <si>
    <t>35050S2370</t>
  </si>
  <si>
    <t>Муниципальная программа «Развитие культуры Муниципального казенного учреждения культуры «Культурно – досуговый центр Новогромовского сельского поселения» на 2018 – 2020 годы»</t>
  </si>
  <si>
    <t>Сохранение и развитие накопленного культурного и духовного потенциала Новогромовского  сельского поселения, динамичное развитие, гармонизация культурной жизни Новогромовского сельского поселения</t>
  </si>
  <si>
    <t>Осуществление мероприятий по укреплению материально-технической базы учреждений культуры</t>
  </si>
  <si>
    <t>0300000000</t>
  </si>
  <si>
    <t>000 1 00 00000 00 0000 000</t>
  </si>
  <si>
    <t>000 1 01 00000 00 0000 000</t>
  </si>
  <si>
    <t>000 1 01 02000 00 0000 110</t>
  </si>
  <si>
    <t>000 1 01 02010 01 0000 110</t>
  </si>
  <si>
    <t>000 1 05 03010 01 0000 110</t>
  </si>
  <si>
    <t>000 1 06 01030 00 0000 000</t>
  </si>
  <si>
    <t>000 1 06 01030 10 0000 110</t>
  </si>
  <si>
    <t>000 1 06 06000 00 0000 110</t>
  </si>
  <si>
    <t>000 1 06 06033 10 0000 110</t>
  </si>
  <si>
    <t>000 1 06 06043 10 0000 110</t>
  </si>
  <si>
    <t>000 1 11 05035 10 0000 120</t>
  </si>
  <si>
    <t>000 1 13 01995 10 0000 130</t>
  </si>
  <si>
    <t>000 1 13 01995 10 0001 130</t>
  </si>
  <si>
    <t>000 1 16 90050 10 0000 140</t>
  </si>
  <si>
    <t>000 2 02 35118 10 0000 151</t>
  </si>
  <si>
    <t>000 2 02 30024 10 0000 151</t>
  </si>
  <si>
    <t>000 2 07 05030 10 0000 180</t>
  </si>
  <si>
    <t>000 1 03 00000 00 0000 000</t>
  </si>
  <si>
    <t>000 1 05 00000 00 0000 000</t>
  </si>
  <si>
    <t>000 1 06 00000 00 0000 000</t>
  </si>
  <si>
    <t>000 1 11 00000 00 0000 000</t>
  </si>
  <si>
    <t>000 1 13 00000 00 0000 000</t>
  </si>
  <si>
    <t>000 1 16 00000 00 0000 000</t>
  </si>
  <si>
    <t>000 2 00 00000 00 0000 000</t>
  </si>
  <si>
    <t>000 2 02 00000 00 0000 000</t>
  </si>
  <si>
    <t>000 2 07 00000 00 0000 180</t>
  </si>
  <si>
    <t>0800000000</t>
  </si>
  <si>
    <t>0900000000</t>
  </si>
  <si>
    <t>3400000000</t>
  </si>
  <si>
    <t>3404900000</t>
  </si>
  <si>
    <t>3500000000</t>
  </si>
  <si>
    <t xml:space="preserve">Обеспечение жильем граждан, проживающих в домах, признанных непригодными для постоянного проживания </t>
  </si>
  <si>
    <t>3500072480</t>
  </si>
  <si>
    <t>4900000000</t>
  </si>
  <si>
    <t>4300000000</t>
  </si>
  <si>
    <t>4000000000</t>
  </si>
  <si>
    <t>4000072100</t>
  </si>
  <si>
    <t>4000020290</t>
  </si>
  <si>
    <t>0400000000</t>
  </si>
  <si>
    <t>5200000000</t>
  </si>
  <si>
    <t>5201026020</t>
  </si>
  <si>
    <t>8900000000</t>
  </si>
  <si>
    <t>НАЦИОНАЛЬНАЯ БЕЗОПАСНОСТЬ И ПРАВООХРАНИТЕЛЬНАЯ ДЕЯТЕЛЬНОСТЬ</t>
  </si>
  <si>
    <t/>
  </si>
  <si>
    <t>Муниципальная программа «Обеспечение пожарной безопасности в Новогромовском муниципальном образовании на 2017 - 2019 годы».</t>
  </si>
  <si>
    <t>Обеспечение первичных мер пожарной безопасности, усиление противопожарной защиты населенных пунктов на территории Новогромовского муниципального образования, уменьшение количества пожаров, гибели людей, травматизма и размера материальных потерь от огня</t>
  </si>
  <si>
    <t xml:space="preserve">Установка емкости на водонапорной башне в д. Шаманаева  </t>
  </si>
  <si>
    <t>Регулярное проведение опахивания населенных пунктов</t>
  </si>
  <si>
    <t>Установка указателей водоснабжения пожарной техники</t>
  </si>
  <si>
    <t>Приобретение пожарного инвентаря и спецодежды</t>
  </si>
  <si>
    <t>89010Д1002</t>
  </si>
  <si>
    <t xml:space="preserve">Уличное освещение </t>
  </si>
  <si>
    <t>Реконструкция тепловых сетей</t>
  </si>
  <si>
    <t>Расходы на выплаты по оплате труда работников муниципальных органов</t>
  </si>
  <si>
    <t>0200220190</t>
  </si>
  <si>
    <t>Расходы на обеспечение функций муниципальных органов</t>
  </si>
  <si>
    <t>0200320110</t>
  </si>
  <si>
    <t>0200320112</t>
  </si>
  <si>
    <t>0200320113</t>
  </si>
  <si>
    <t>0200320114</t>
  </si>
  <si>
    <t>0500000000</t>
  </si>
  <si>
    <t>Осущетвление отдельных областных государственных полномочий</t>
  </si>
  <si>
    <t>0200000000</t>
  </si>
  <si>
    <t>0200100000</t>
  </si>
  <si>
    <t>0200173150</t>
  </si>
  <si>
    <t>8700000000</t>
  </si>
  <si>
    <t>0200151180</t>
  </si>
  <si>
    <t>(тыс. руб.)</t>
  </si>
  <si>
    <t>Наименование</t>
  </si>
  <si>
    <t>Код бюджетной классификации</t>
  </si>
  <si>
    <t>Утверждено, бюджет Бельского поселения</t>
  </si>
  <si>
    <t>Утверждено, бюджет Булайского поселения</t>
  </si>
  <si>
    <t>Утверждено, бюджет Голуметского поселения</t>
  </si>
  <si>
    <t>Утверждено, бюджет Зерновского поселения</t>
  </si>
  <si>
    <t>Утверждено, бюджет Каменно-Ангарского поселения</t>
  </si>
  <si>
    <t>Утверждено, бюджет Лоховского поселения</t>
  </si>
  <si>
    <t>Утверждено, бюджет Михайловского поселения</t>
  </si>
  <si>
    <t>Утверждено, бюджет Нижнеиретского поселения</t>
  </si>
  <si>
    <t>Утверждено, бюджет Новогромовского поселения</t>
  </si>
  <si>
    <t>Утверждено, бюджет Новостроевского поселения</t>
  </si>
  <si>
    <t>Утверждено, бюджет Онотского поселения</t>
  </si>
  <si>
    <t>Утверждено, бюджет Парфеновского поселения</t>
  </si>
  <si>
    <t>Утверждено, бюджет Саянского поселения</t>
  </si>
  <si>
    <t>Утверждено, бюджет Тальниковского поселения</t>
  </si>
  <si>
    <t>Утверждено, бюджет Тунгусского поселения</t>
  </si>
  <si>
    <t>Утверждено, бюджет Узколугского поселения</t>
  </si>
  <si>
    <t>Утверждено, бюджет Черемховского поселения</t>
  </si>
  <si>
    <t>Утверждено, бюджеты поселений</t>
  </si>
  <si>
    <t>Земельный налог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</si>
  <si>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и бюджетных автономных учреждений)</t>
  </si>
  <si>
    <t>Прочие безвозмездные поступления в бюджеты сельских поселений</t>
  </si>
  <si>
    <t>1 09 00000 00 0000 000</t>
  </si>
  <si>
    <t>БЕЗВОЗМЕЗДНЫЕ ПОСТУПЛЕНИЯ</t>
  </si>
  <si>
    <t>ИНЫЕ МЕЖБЮДЖЕТНЫЕ ТРАНСФЕРТЫ</t>
  </si>
  <si>
    <t>2 02 04000 00 0000 151</t>
  </si>
  <si>
    <t>ИТОГО ДОХОДОВ</t>
  </si>
  <si>
    <t xml:space="preserve"> </t>
  </si>
  <si>
    <t>000 1 03 02231 01 0000 110</t>
  </si>
  <si>
    <t>000 1 03 02241 01 0000 110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</si>
  <si>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</si>
  <si>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</si>
  <si>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</si>
  <si>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</si>
  <si>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</si>
  <si>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Российйской Федерации)</t>
  </si>
  <si>
    <t>Зерновского сельского поселения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</si>
  <si>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</si>
  <si>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000 2 19 00000 00 0000 000</t>
  </si>
  <si>
    <t>000 2 19 600101 10 0000 151</t>
  </si>
  <si>
    <t>Прочие субсидии бюджетам сельских поселений(народные инициативы)</t>
  </si>
  <si>
    <t>000 2 02 02999 10 0000 150</t>
  </si>
  <si>
    <t>000 2 02 29999 10 0000 150</t>
  </si>
  <si>
    <t>000 2 02 20000 00 0000 150</t>
  </si>
  <si>
    <t>Прочие субсидии бюджетам сельских поселений(повышение эффективности бюджетных расходов)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</si>
  <si>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</si>
  <si>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Межбюджетные трансферты на осуществление части полномочий по осуществлению внешнего муниципального финансового контроля</t>
  </si>
  <si>
    <t>Приложение 7</t>
  </si>
  <si>
    <t>Приложение 9</t>
  </si>
  <si>
    <t xml:space="preserve"> от 25.05.2019  № 86</t>
  </si>
  <si>
    <t xml:space="preserve"> Зерновского сельского поселения</t>
  </si>
  <si>
    <t>Социальное обеспечение и иные выплаты населению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</si>
  <si>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</t>
  </si>
  <si>
    <t>000 1 01 02020 01 0000 110</t>
  </si>
  <si>
    <t>000 1 01 02020 01 2100 110</t>
  </si>
  <si>
    <t>Устройство контейнерных площадок</t>
  </si>
  <si>
    <t>Приобретение контейнеров</t>
  </si>
  <si>
    <t>Муниципальная программа «Организация деятельности по накоплению и транспортированию твердых коммунальных отходов на территории Зерновского муниципального образования на 2019-2021 годы»</t>
  </si>
  <si>
    <t>Снижение вредного воздействия отходов на здоровье человека и окружающую среду на территории Зерновского  муниципального образования</t>
  </si>
  <si>
    <t>8300000000</t>
  </si>
  <si>
    <t>Ликвидация несанкционнированной свалки</t>
  </si>
  <si>
    <t>8300500000</t>
  </si>
  <si>
    <t>8300500001</t>
  </si>
  <si>
    <t>8300500002</t>
  </si>
  <si>
    <t xml:space="preserve"> от 05.08.2019  № 92</t>
  </si>
  <si>
    <t>Субсидия на актуализацию документов территориального планирования</t>
  </si>
  <si>
    <t>000 2 02 02999 10 0000 151</t>
  </si>
  <si>
    <t>от 31.10.2019 № 98</t>
  </si>
  <si>
    <t xml:space="preserve">от  " 14"ноября  2019  №  </t>
  </si>
  <si>
    <t xml:space="preserve">от 14.11.2019 № </t>
  </si>
  <si>
    <t>2 02 02079 10 0000 150</t>
  </si>
  <si>
    <t>000 2 02 01001 10 0000 150</t>
  </si>
  <si>
    <t xml:space="preserve"> Зерновского сельского поселения </t>
  </si>
  <si>
    <t xml:space="preserve">Зерновского сельского поселения </t>
  </si>
  <si>
    <t>Доплата к пенсиям, дополнительное пенсионное обеспечение</t>
  </si>
  <si>
    <t>Тыс. руб.</t>
  </si>
  <si>
    <t>сельского поселения</t>
  </si>
  <si>
    <t xml:space="preserve">к решению Думы      Зерновского </t>
  </si>
  <si>
    <t>Прогнозируемые доходы бюджета Зерновского сельского поселения на 2021 год  по кодам классификации доходов бюджетов  Российской Федерации</t>
  </si>
  <si>
    <t>от 12.2020 г.</t>
  </si>
  <si>
    <t xml:space="preserve">Субсидия на обеспечение развития и укрепления материально-технической базы домов культуры </t>
  </si>
  <si>
    <t>Восстановление мемориальных сооружений и объектов, увековечивающих пасмять погибших при зашите Отечества</t>
  </si>
  <si>
    <t>Снижение вредного воздействия отходов на здоровье человека и окружающую среду на территории Зерновского муниципального образования</t>
  </si>
  <si>
    <t>Снижение негативного влияния отходов на состояние окружающей среды (ликвидация несанкционированной свалки)</t>
  </si>
  <si>
    <t>Создание мест (площадок ) накопления твердых коммуналных отходов</t>
  </si>
  <si>
    <t>83005S2971</t>
  </si>
  <si>
    <t>Муниципальная программа «Развитие культуры в Зерновском муниципальном образовании на период 2021– 2023 гг.»</t>
  </si>
  <si>
    <t>Обеспечение функционирования учреждений культуры</t>
  </si>
  <si>
    <t>Текущий ремонт сельского клуба д.Петровка</t>
  </si>
  <si>
    <t>000 2 02 16001 10 0000 150</t>
  </si>
  <si>
    <t xml:space="preserve">Субсидии бюджетам бюджетной системы Российской Федерации </t>
  </si>
  <si>
    <t>000 2 02 25467 10 0000 150</t>
  </si>
  <si>
    <t>000 2 02202000 00 0000 150</t>
  </si>
  <si>
    <t xml:space="preserve">   000 1 11 05025 10 0000 120</t>
  </si>
  <si>
    <t>Дотации бюджетам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</si>
  <si>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</t>
  </si>
  <si>
    <t>Сумма тыс. руб.</t>
  </si>
  <si>
    <t xml:space="preserve">к решению Думы </t>
  </si>
  <si>
    <t>Код</t>
  </si>
  <si>
    <t>раздела</t>
  </si>
  <si>
    <t>4</t>
  </si>
  <si>
    <t>5</t>
  </si>
  <si>
    <t>7</t>
  </si>
  <si>
    <t>подраздела</t>
  </si>
  <si>
    <t>ЦСР</t>
  </si>
  <si>
    <t>Всего</t>
  </si>
  <si>
    <t>сумма  тыс. руб.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</si>
  <si>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</si>
  <si>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Виды долговых обязательств (привлечение/погашение)</t>
  </si>
  <si>
    <t>до 3 лет</t>
  </si>
  <si>
    <t xml:space="preserve"> Виды долговых обязательств (привлечение/погашение)</t>
  </si>
  <si>
    <t>объем погашения в 2023 году</t>
  </si>
  <si>
    <t>Верхний предел долга на 1.01.2024г</t>
  </si>
  <si>
    <t>Сумма  тыс. руб.</t>
  </si>
  <si>
    <t>Привлечение кредитов от кредитных организаций в валюте Российской Федерации</t>
  </si>
  <si>
    <t>Привлечение кредитов,   от кредитных организаций бюджетами сельских поселений в валюте Российской Федерации</t>
  </si>
  <si>
    <t>Наименование  МО</t>
  </si>
  <si>
    <t>Черемховское районное муниципальное образование тыс. руб.</t>
  </si>
  <si>
    <t>Межбюджетные трансферты на осуществление части полномочий поселения по осуществлению внешнего муниципального финансового контроля, тыс. руб</t>
  </si>
  <si>
    <t>Межбюджетные трансферты на осуществление части полномочий поселения по организации и осуществлению мероприятий по ЖКХ, тыс. руб</t>
  </si>
  <si>
    <t>Межбюджетные трансферты на осуществление части полномочий поселения по формированию, утверждению, исполнению бюджета                                тыс. руб</t>
  </si>
  <si>
    <t xml:space="preserve">к решению Думы  </t>
  </si>
  <si>
    <t>3</t>
  </si>
  <si>
    <t>уменьшаем на 120,0</t>
  </si>
  <si>
    <t>Приложение № 17</t>
  </si>
  <si>
    <t>95011607090100000140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</si>
  <si>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</t>
  </si>
  <si>
    <t xml:space="preserve">Прогнозируемые доходы бюджетаЗерновского  сельского поселения на плановый период 2023 -2024 годов по кодам классификации доходов бюджетов Российскй Федерации </t>
  </si>
  <si>
    <t>Прочие субсидии бюджетам сельских поселений(сбор,утилизация транспортировка твердых коммунальных отходов)</t>
  </si>
  <si>
    <t>2024 год</t>
  </si>
  <si>
    <t xml:space="preserve">Распределение иных межбюджетных трансфертов из бюджета Зерновского сельского поселения н на 2022 год осуществление части полномочий по решению вопросов местного значения в соответствии с заключенным соглашением </t>
  </si>
  <si>
    <t>Приложение № 18</t>
  </si>
  <si>
    <t xml:space="preserve">Распределение иных межбюджетных трансфертов из бюджета Зерновского сельского поселения н на плановый период 2023 и 2024 годов на  осуществление части полномочий по решению вопросов местного значения в соответствии с заключенным соглашением </t>
  </si>
  <si>
    <t>объем муниципального долга на 1.01.2023г</t>
  </si>
  <si>
    <t>Верхний предел долга на 1.01.2025г</t>
  </si>
  <si>
    <t>Муниципальная программа "Развитие автомобильных дорог общего пользования местного значения  Зерновского муниципального образования на 2022–2024 годы"</t>
  </si>
  <si>
    <t>от  29.12. 2021г № 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</si>
  <si>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</si>
  <si>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000 101 02030 01 0000 110</t>
  </si>
  <si>
    <t>Обеспечение деятельности органов местного самоуправления</t>
  </si>
  <si>
    <t>Материально-техническое и финансовое обеспечение деятельности органов местного самоуправления</t>
  </si>
  <si>
    <t>Местная администрация</t>
  </si>
  <si>
    <t>0210000000</t>
  </si>
  <si>
    <t>0210200000</t>
  </si>
  <si>
    <t>Финансовой обеспечение  выполнения функций  муниципальных органов</t>
  </si>
  <si>
    <t>0210220190</t>
  </si>
  <si>
    <t>0210100000</t>
  </si>
  <si>
    <t>0210173150</t>
  </si>
  <si>
    <t>Организационное и материально-техническое обеспечение подготовки и проведения муниципальных выборов и референдумов</t>
  </si>
  <si>
    <t>Выполнение функций в области проведения выборов и референдумов</t>
  </si>
  <si>
    <t>0310000000</t>
  </si>
  <si>
    <t>Проведение выборов главы администрации</t>
  </si>
  <si>
    <t>0310100000</t>
  </si>
  <si>
    <t>Финансовой обеспечение  подготовки и проведения выборов</t>
  </si>
  <si>
    <t>0310110210</t>
  </si>
  <si>
    <t>Осуществление отдельных полномочий по учету средств резервного фонда</t>
  </si>
  <si>
    <t>0500100000</t>
  </si>
  <si>
    <t>Резервный фонд администрации Зерновского поселения</t>
  </si>
  <si>
    <t>0500110400</t>
  </si>
  <si>
    <t>Прочие обязательства муниципальных образований</t>
  </si>
  <si>
    <t>Ежегодные членские взносы в некомммерческую организацию "Ассоциация муниципальных образований Иркутской области"</t>
  </si>
  <si>
    <t>0900200000</t>
  </si>
  <si>
    <t>0900210550</t>
  </si>
  <si>
    <t>0210151180</t>
  </si>
  <si>
    <t>Деятельность в области национальной безопасности и правоохранительной деятельности</t>
  </si>
  <si>
    <t xml:space="preserve">Обеспечение первичных мер пожарной безопасности </t>
  </si>
  <si>
    <t>Деятельность в области дорожного хозяйства</t>
  </si>
  <si>
    <t>Осуществление дорожной деятельности в отношении автомобильных дорог местного значения</t>
  </si>
  <si>
    <t>Обеспечение строительства, ремонта и содержания автомобильных дорог общего пользования и искусственных сооружений на них в границах поселений</t>
  </si>
  <si>
    <t>Ремонт и содержание автомобильных дорог  общего пользования местного значения</t>
  </si>
  <si>
    <t>Межевание, установление границ на местности</t>
  </si>
  <si>
    <t>0</t>
  </si>
  <si>
    <t>Градостроительная деятельность Зерновского сельского поселения, мероприятия по землеустройству</t>
  </si>
  <si>
    <t>3400100000</t>
  </si>
  <si>
    <t>3400110930</t>
  </si>
  <si>
    <t>Деятельность в области жилищно-коммунального хозяйства</t>
  </si>
  <si>
    <t>Организация электро-, тепло- и водоснабжения населения, водоотведения в границах поселения</t>
  </si>
  <si>
    <t>Расходы, связанные с водоснабжением населения</t>
  </si>
  <si>
    <t>Деятельность в области благоустройства территории муниципального образования</t>
  </si>
  <si>
    <t>3500300000</t>
  </si>
  <si>
    <t>3500312000</t>
  </si>
  <si>
    <t>3500312400</t>
  </si>
  <si>
    <t>35003S2370</t>
  </si>
  <si>
    <t>Подготовка (повышение квалификации) кадров</t>
  </si>
  <si>
    <t>Повышение качества подготовки и уровня квалификации кадров</t>
  </si>
  <si>
    <t>Организация повышения квалификации выборных должностных лиц местного самоуправления, муниципальных служащих и работников муниципальных учреждений</t>
  </si>
  <si>
    <t>4300100000</t>
  </si>
  <si>
    <t>430113000</t>
  </si>
  <si>
    <t>Деятельность в области культуры</t>
  </si>
  <si>
    <t>Организация досуга и обеспечение жителей поселения услугами организаций культуры</t>
  </si>
  <si>
    <t>Расходы на обеспечение деятельности муниципальных учреждений</t>
  </si>
  <si>
    <t>4000100000</t>
  </si>
  <si>
    <t>4000120290</t>
  </si>
  <si>
    <t>Деятельность в области дополнительного пенсионного обеспечения</t>
  </si>
  <si>
    <t>4910114000</t>
  </si>
  <si>
    <t>4900100000</t>
  </si>
  <si>
    <t>Управление муниципальным долгом</t>
  </si>
  <si>
    <t>Исполнение долговых обязательств</t>
  </si>
  <si>
    <t>Процентные платежи по муниципальным долговым обязательствам</t>
  </si>
  <si>
    <t>0400110300</t>
  </si>
  <si>
    <t>0400100000</t>
  </si>
  <si>
    <t>Предоставление межбюджетных трансфертов</t>
  </si>
  <si>
    <t>5200100000</t>
  </si>
  <si>
    <t>5210115100</t>
  </si>
  <si>
    <t>5210115200</t>
  </si>
  <si>
    <t>5210115300</t>
  </si>
  <si>
    <t>83001S2820</t>
  </si>
  <si>
    <t>Муниципальная программа "Развитие автомобильных дорог общего 
 пользованияместного значения Зерновского
 муниципального образования на 2022-2024 годы
"</t>
  </si>
  <si>
    <t>Организация деятельности  по накоплению и транспортированию твердых коммунальных  отходов на территории Зерновского муниципального образованияна  2022-2024 годы</t>
  </si>
  <si>
    <t>от 29  12.2021 г. № 10</t>
  </si>
  <si>
    <t>от  26. 12.2021г. № 10</t>
  </si>
  <si>
    <t>Проведение выборов главы муниципального образования</t>
  </si>
  <si>
    <t>24001S2370</t>
  </si>
  <si>
    <t>Организация деяельности по накоплению и транспортированию твердых коммунальных отходов, ликвидация несанкционированных свалок</t>
  </si>
  <si>
    <t>3500312100</t>
  </si>
  <si>
    <t>40001S2370</t>
  </si>
  <si>
    <t xml:space="preserve">                                                                              к решению Думы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</si>
  <si>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</t>
  </si>
  <si>
    <t>000 1 14 02053 10 0000 410</t>
  </si>
  <si>
    <t>ФИЗИЧЕСКАЯ КУЛЬТУРА И СПОРТ</t>
  </si>
  <si>
    <t>Физическая культура</t>
  </si>
  <si>
    <t>Деятельность в области физической культуры и спорта</t>
  </si>
  <si>
    <t>Обеспечение мероприятий в области физической культуры и спорта в муниципальном образовании</t>
  </si>
  <si>
    <t>Развитие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</si>
  <si>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 xml:space="preserve">  </t>
  </si>
  <si>
    <t>5300116000</t>
  </si>
  <si>
    <t>5300100000</t>
  </si>
  <si>
    <t>5300000000</t>
  </si>
  <si>
    <t>Прочие субсидии бюджетам сельских поселений(сбор, утилизация твердых отходов)</t>
  </si>
  <si>
    <t>Межбюджетные трансферты по осуществлению внутреннего муниципального финансового контроля</t>
  </si>
  <si>
    <t>5210115400</t>
  </si>
  <si>
    <t>объем привлечения в 2023 году</t>
  </si>
  <si>
    <t>сельского поселения на 2023 год</t>
  </si>
  <si>
    <t>объем муниципального долга на 1.01.2024г</t>
  </si>
  <si>
    <t>сельского поселения на плановый период 2024-2025 годы</t>
  </si>
  <si>
    <t>объем привлечения в 2024году</t>
  </si>
  <si>
    <t>объем погашения в 2024году</t>
  </si>
  <si>
    <t>объем привлечения в 2025 году</t>
  </si>
  <si>
    <t>объем погашения в 2025 году</t>
  </si>
  <si>
    <t>Верхний предел долга на 1.01.2026г</t>
  </si>
  <si>
    <t>Источники внутреннего финансирования дефицита бюджета Зерновского сельского поселения  на 2023 год.</t>
  </si>
  <si>
    <t>расх</t>
  </si>
  <si>
    <t>дох</t>
  </si>
  <si>
    <t xml:space="preserve"> к решению Думы</t>
  </si>
  <si>
    <t>Источники внутреннего финансирования дефицита бюджета Зерновского сельского поселения  на плановый период 2024-2025 годов.</t>
  </si>
  <si>
    <t>2025год</t>
  </si>
  <si>
    <t>от 29. 12.2022 № 34</t>
  </si>
  <si>
    <t xml:space="preserve">               от 29. 12.2022 № 34</t>
  </si>
  <si>
    <t>от 29. 12.2022  № 34</t>
  </si>
  <si>
    <t>от 29.12.2022  № 34</t>
  </si>
  <si>
    <t>от    29.12.2022  № 34</t>
  </si>
  <si>
    <t>от 29.12.2022 г. № 34</t>
  </si>
  <si>
    <t>Прогнозируемые доходы бюджета Зерновского сельского поселения на 2023 год и на плановый период 2024 -2025 годов по кодам классификации доходов бюджетов  Российской Федерации</t>
  </si>
  <si>
    <t>00 1 16 07090 10 0000 140</t>
  </si>
  <si>
    <t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 на 2023 год и плановый период 2024 и 2025 годов</t>
  </si>
  <si>
    <t>2</t>
  </si>
  <si>
    <t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в ведомственной структуре расходов на 2023 год и плановый период 2024 и 2025 годов</t>
  </si>
  <si>
    <t>Приложение № 5</t>
  </si>
  <si>
    <t>Сумма                      тыс. руб.               2023</t>
  </si>
  <si>
    <t>Сумма                      тыс. руб.               2024</t>
  </si>
  <si>
    <t>Распределение бюджетных ассигнований на реализацию муниципальных программ  на 2023 год и плановый период 2024 и 2025 годов</t>
  </si>
  <si>
    <t>Приложение № 6</t>
  </si>
  <si>
    <t>Распределение бюджетных ассигнований бюджета Зерновского сельского поселения на исполнение публичных нормативных обязательств  нана 2023 год и плановый период 2024 и 2025 годов</t>
  </si>
  <si>
    <t>Приложение № 7</t>
  </si>
  <si>
    <t>Приложение № 8</t>
  </si>
  <si>
    <t xml:space="preserve">                                                                              Приложение № 9</t>
  </si>
  <si>
    <t>Межбюджетные трансферты на осуществление части полномочий поселения по организации и осуществлению мероприятий по ВФК, тыс. руб</t>
  </si>
  <si>
    <t>Приложение № 11</t>
  </si>
  <si>
    <t>от 29  12.2022 г. № 34</t>
  </si>
  <si>
    <t>от  29. 12.2022г. № 34</t>
  </si>
  <si>
    <t xml:space="preserve">Распределение иных межбюджетных трансфертов из бюджета Зерновского сельского поселения н на плановый период 2024 и 2025 годов на  осуществление части полномочий по решению вопросов местного значения в соответствии с заключенным соглашением </t>
  </si>
  <si>
    <t>Приложение № 12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</si>
</sst>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&quot;Истина&quot;;&quot;Истина&quot;;&quot;Ложь&quot;"/>
    <numFmt numFmtId="179" formatCode="#,##0.0"/>
    <numFmt numFmtId="180" formatCode="0.0"/>
    <numFmt numFmtId="181" formatCode="0.0000"/>
    <numFmt numFmtId="182" formatCode="#,##0_ ;[Red]\-#,##0\ "/>
    <numFmt numFmtId="183" formatCode="#,##0.0_ ;[Red]\-#,##0.0\ "/>
    <numFmt numFmtId="184" formatCode="#,##0.00_ ;[Red]\-#,##0.00\ "/>
    <numFmt numFmtId="185" formatCode="#,##0.00_р_."/>
    <numFmt numFmtId="186" formatCode="0.00000"/>
    <numFmt numFmtId="187" formatCode="0.000000"/>
    <numFmt numFmtId="188" formatCode="#,##0.0_р_."/>
    <numFmt numFmtId="189" formatCode="#,##0.00000"/>
    <numFmt numFmtId="190" formatCode="###\ ###\ ###\ ###\ ##0.0"/>
    <numFmt numFmtId="191" formatCode="000"/>
    <numFmt numFmtId="192" formatCode="0.0000000"/>
    <numFmt numFmtId="193" formatCode="00;[Red]\-00;&quot;&quot;"/>
    <numFmt numFmtId="194" formatCode="0000000000;[Red]\-0000000000;&quot;&quot;"/>
    <numFmt numFmtId="195" formatCode="000;[Red]\-000;&quot;&quot;"/>
    <numFmt numFmtId="196" formatCode="&quot;Да&quot;;&quot;Да&quot;;&quot;Нет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####\ ###\ ###\ ###\ ##0.0"/>
    <numFmt numFmtId="201" formatCode="#####\ ###\ ###\ ###\ ##0.0"/>
    <numFmt numFmtId="202" formatCode="######\ ###\ ###\ ###\ ##0.0"/>
    <numFmt numFmtId="203" formatCode="#######\ ###\ ###\ ###\ ##0.0"/>
    <numFmt numFmtId="204" formatCode="########\ ###\ ###\ ###\ ##0.0"/>
    <numFmt numFmtId="205" formatCode="#########\ ###\ ###\ ###\ ##0.0"/>
    <numFmt numFmtId="206" formatCode="##########\ ###\ ###\ ###\ ##0.0"/>
    <numFmt numFmtId="207" formatCode="###########\ ###\ ###\ ###\ ##0.0"/>
    <numFmt numFmtId="208" formatCode="############\ ###\ ###\ ###\ ##0.0"/>
    <numFmt numFmtId="209" formatCode="#############\ ###\ ###\ ###\ ##0.0"/>
    <numFmt numFmtId="210" formatCode="##############\ ###\ ###\ ###\ ##0.0"/>
    <numFmt numFmtId="211" formatCode="#,##0.000"/>
    <numFmt numFmtId="212" formatCode="#,##0.0000"/>
    <numFmt numFmtId="213" formatCode="#,##0.000000"/>
    <numFmt numFmtId="214" formatCode="#,##0.00_ ;\-#,##0.00\ "/>
    <numFmt numFmtId="215" formatCode="0000000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7"/>
      <name val="Arial CYR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vertAlign val="superscript"/>
      <sz val="12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0"/>
    </font>
    <font>
      <sz val="8"/>
      <name val="Arial"/>
      <family val="2"/>
    </font>
    <font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9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34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6" fillId="0" borderId="0" xfId="58" applyFont="1" applyFill="1" applyAlignment="1">
      <alignment/>
      <protection/>
    </xf>
    <xf numFmtId="0" fontId="25" fillId="0" borderId="0" xfId="58" applyFont="1" applyFill="1">
      <alignment/>
      <protection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  <xf numFmtId="1" fontId="26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 horizontal="right"/>
    </xf>
    <xf numFmtId="1" fontId="26" fillId="0" borderId="0" xfId="0" applyNumberFormat="1" applyFont="1" applyFill="1" applyAlignment="1">
      <alignment horizontal="center" vertical="center"/>
    </xf>
    <xf numFmtId="0" fontId="28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Border="1">
      <alignment/>
      <protection/>
    </xf>
    <xf numFmtId="0" fontId="25" fillId="0" borderId="0" xfId="58" applyFont="1" applyFill="1" applyBorder="1">
      <alignment/>
      <protection/>
    </xf>
    <xf numFmtId="0" fontId="28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horizontal="left" wrapText="1" indent="1"/>
      <protection/>
    </xf>
    <xf numFmtId="0" fontId="29" fillId="0" borderId="0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horizontal="center" vertical="center"/>
      <protection/>
    </xf>
    <xf numFmtId="0" fontId="31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Border="1" applyAlignment="1">
      <alignment horizontal="center" vertical="center" wrapText="1"/>
      <protection/>
    </xf>
    <xf numFmtId="0" fontId="31" fillId="0" borderId="0" xfId="58" applyFont="1" applyFill="1" applyBorder="1" applyAlignment="1">
      <alignment horizontal="left"/>
      <protection/>
    </xf>
    <xf numFmtId="3" fontId="25" fillId="0" borderId="0" xfId="58" applyNumberFormat="1" applyFont="1" applyFill="1" applyBorder="1">
      <alignment/>
      <protection/>
    </xf>
    <xf numFmtId="9" fontId="25" fillId="0" borderId="0" xfId="58" applyNumberFormat="1" applyFont="1" applyFill="1" applyBorder="1">
      <alignment/>
      <protection/>
    </xf>
    <xf numFmtId="0" fontId="31" fillId="0" borderId="0" xfId="58" applyFont="1" applyFill="1" applyBorder="1">
      <alignment/>
      <protection/>
    </xf>
    <xf numFmtId="0" fontId="25" fillId="0" borderId="0" xfId="58" applyNumberFormat="1" applyFont="1" applyFill="1" applyBorder="1">
      <alignment/>
      <protection/>
    </xf>
    <xf numFmtId="4" fontId="25" fillId="0" borderId="0" xfId="58" applyNumberFormat="1" applyFont="1" applyFill="1" applyBorder="1">
      <alignment/>
      <protection/>
    </xf>
    <xf numFmtId="0" fontId="42" fillId="0" borderId="0" xfId="0" applyFont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justify" vertical="center"/>
    </xf>
    <xf numFmtId="0" fontId="26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horizontal="center" vertical="center" wrapText="1"/>
    </xf>
    <xf numFmtId="1" fontId="40" fillId="24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 applyProtection="1">
      <alignment horizontal="left" vertical="center" wrapText="1"/>
      <protection/>
    </xf>
    <xf numFmtId="3" fontId="39" fillId="0" borderId="11" xfId="0" applyNumberFormat="1" applyFont="1" applyFill="1" applyBorder="1" applyAlignment="1" applyProtection="1">
      <alignment horizontal="center" vertical="center" wrapText="1"/>
      <protection/>
    </xf>
    <xf numFmtId="3" fontId="32" fillId="0" borderId="11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0" xfId="58" applyFont="1" applyFill="1" applyBorder="1" applyAlignment="1">
      <alignment horizontal="left" wrapText="1" indent="1"/>
      <protection/>
    </xf>
    <xf numFmtId="0" fontId="25" fillId="0" borderId="0" xfId="58" applyFont="1" applyFill="1" applyBorder="1" applyAlignment="1">
      <alignment wrapText="1"/>
      <protection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  <xf numFmtId="0" fontId="32" fillId="0" borderId="11" xfId="0" applyFont="1" applyBorder="1" applyAlignment="1">
      <alignment horizontal="justify"/>
    </xf>
    <xf numFmtId="0" fontId="39" fillId="0" borderId="0" xfId="58" applyFont="1" applyFill="1">
      <alignment/>
      <protection/>
    </xf>
    <xf numFmtId="0" fontId="32" fillId="0" borderId="0" xfId="58" applyFont="1" applyFill="1" applyAlignment="1">
      <alignment/>
      <protection/>
    </xf>
    <xf numFmtId="0" fontId="39" fillId="0" borderId="0" xfId="58" applyFont="1" applyFill="1" applyAlignment="1">
      <alignment horizontal="right"/>
      <protection/>
    </xf>
    <xf numFmtId="0" fontId="39" fillId="0" borderId="11" xfId="58" applyFont="1" applyFill="1" applyBorder="1" applyAlignment="1">
      <alignment horizontal="center" vertical="center" wrapText="1"/>
      <protection/>
    </xf>
    <xf numFmtId="0" fontId="32" fillId="0" borderId="11" xfId="58" applyFont="1" applyFill="1" applyBorder="1" applyAlignment="1">
      <alignment vertical="center" wrapText="1"/>
      <protection/>
    </xf>
    <xf numFmtId="180" fontId="31" fillId="0" borderId="0" xfId="58" applyNumberFormat="1" applyFont="1" applyFill="1" applyBorder="1" applyAlignment="1">
      <alignment horizontal="center"/>
      <protection/>
    </xf>
    <xf numFmtId="0" fontId="32" fillId="0" borderId="0" xfId="58" applyFont="1" applyFill="1" applyBorder="1" applyAlignment="1">
      <alignment vertical="center" wrapText="1"/>
      <protection/>
    </xf>
    <xf numFmtId="49" fontId="31" fillId="0" borderId="0" xfId="58" applyNumberFormat="1" applyFont="1" applyFill="1" applyBorder="1" applyAlignment="1">
      <alignment horizontal="center" vertical="center"/>
      <protection/>
    </xf>
    <xf numFmtId="0" fontId="43" fillId="0" borderId="12" xfId="0" applyFont="1" applyBorder="1" applyAlignment="1">
      <alignment vertical="top" wrapText="1"/>
    </xf>
    <xf numFmtId="0" fontId="40" fillId="0" borderId="11" xfId="58" applyFont="1" applyFill="1" applyBorder="1" applyAlignment="1">
      <alignment horizontal="center" vertical="center"/>
      <protection/>
    </xf>
    <xf numFmtId="0" fontId="32" fillId="0" borderId="11" xfId="58" applyFont="1" applyFill="1" applyBorder="1" applyAlignment="1">
      <alignment horizontal="center" vertical="center"/>
      <protection/>
    </xf>
    <xf numFmtId="180" fontId="46" fillId="0" borderId="0" xfId="58" applyNumberFormat="1" applyFont="1" applyFill="1" applyBorder="1">
      <alignment/>
      <protection/>
    </xf>
    <xf numFmtId="180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left" wrapText="1"/>
    </xf>
    <xf numFmtId="49" fontId="38" fillId="0" borderId="0" xfId="0" applyNumberFormat="1" applyFont="1" applyFill="1" applyBorder="1" applyAlignment="1">
      <alignment horizontal="center"/>
    </xf>
    <xf numFmtId="180" fontId="3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0" fillId="0" borderId="11" xfId="58" applyFont="1" applyFill="1" applyBorder="1" applyAlignment="1">
      <alignment horizontal="justify"/>
      <protection/>
    </xf>
    <xf numFmtId="0" fontId="32" fillId="0" borderId="11" xfId="58" applyFont="1" applyFill="1" applyBorder="1" applyAlignment="1">
      <alignment horizontal="justify"/>
      <protection/>
    </xf>
    <xf numFmtId="0" fontId="32" fillId="0" borderId="11" xfId="58" applyFont="1" applyFill="1" applyBorder="1" applyAlignment="1">
      <alignment horizontal="justify" wrapText="1"/>
      <protection/>
    </xf>
    <xf numFmtId="0" fontId="32" fillId="0" borderId="11" xfId="58" applyNumberFormat="1" applyFont="1" applyFill="1" applyBorder="1" applyAlignment="1">
      <alignment horizontal="justify" wrapText="1"/>
      <protection/>
    </xf>
    <xf numFmtId="0" fontId="32" fillId="0" borderId="11" xfId="58" applyFont="1" applyFill="1" applyBorder="1" applyAlignment="1">
      <alignment horizontal="justify" vertical="center" wrapText="1"/>
      <protection/>
    </xf>
    <xf numFmtId="0" fontId="32" fillId="0" borderId="11" xfId="58" applyNumberFormat="1" applyFont="1" applyFill="1" applyBorder="1" applyAlignment="1">
      <alignment horizontal="justify" vertical="center" wrapText="1"/>
      <protection/>
    </xf>
    <xf numFmtId="0" fontId="43" fillId="0" borderId="0" xfId="0" applyFont="1" applyAlignment="1">
      <alignment/>
    </xf>
    <xf numFmtId="0" fontId="43" fillId="0" borderId="0" xfId="58" applyFont="1" applyFill="1">
      <alignment/>
      <protection/>
    </xf>
    <xf numFmtId="0" fontId="43" fillId="0" borderId="0" xfId="58" applyFont="1" applyFill="1" applyBorder="1">
      <alignment/>
      <protection/>
    </xf>
    <xf numFmtId="180" fontId="25" fillId="0" borderId="0" xfId="58" applyNumberFormat="1" applyFont="1" applyFill="1">
      <alignment/>
      <protection/>
    </xf>
    <xf numFmtId="0" fontId="32" fillId="0" borderId="0" xfId="0" applyFont="1" applyAlignment="1">
      <alignment horizontal="justify"/>
    </xf>
    <xf numFmtId="0" fontId="53" fillId="0" borderId="0" xfId="0" applyFont="1" applyAlignment="1">
      <alignment/>
    </xf>
    <xf numFmtId="0" fontId="32" fillId="0" borderId="0" xfId="58" applyFont="1" applyFill="1" applyAlignment="1">
      <alignment horizontal="left"/>
      <protection/>
    </xf>
    <xf numFmtId="0" fontId="43" fillId="0" borderId="0" xfId="58" applyFont="1" applyFill="1" applyAlignment="1">
      <alignment horizontal="left"/>
      <protection/>
    </xf>
    <xf numFmtId="179" fontId="28" fillId="0" borderId="0" xfId="0" applyNumberFormat="1" applyFont="1" applyFill="1" applyAlignment="1">
      <alignment/>
    </xf>
    <xf numFmtId="179" fontId="26" fillId="0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" fontId="32" fillId="0" borderId="0" xfId="0" applyNumberFormat="1" applyFont="1" applyFill="1" applyAlignment="1">
      <alignment/>
    </xf>
    <xf numFmtId="180" fontId="26" fillId="0" borderId="0" xfId="0" applyNumberFormat="1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wrapText="1"/>
    </xf>
    <xf numFmtId="180" fontId="38" fillId="0" borderId="0" xfId="0" applyNumberFormat="1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Border="1" applyAlignment="1">
      <alignment horizontal="center"/>
    </xf>
    <xf numFmtId="180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justify" wrapText="1"/>
    </xf>
    <xf numFmtId="0" fontId="47" fillId="0" borderId="0" xfId="0" applyFont="1" applyFill="1" applyBorder="1" applyAlignment="1">
      <alignment wrapText="1"/>
    </xf>
    <xf numFmtId="180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left" wrapText="1"/>
    </xf>
    <xf numFmtId="49" fontId="4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47" fillId="0" borderId="0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/>
    </xf>
    <xf numFmtId="180" fontId="5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left" wrapText="1"/>
    </xf>
    <xf numFmtId="180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49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10" fontId="38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0" fontId="32" fillId="0" borderId="0" xfId="0" applyFont="1" applyFill="1" applyAlignment="1">
      <alignment/>
    </xf>
    <xf numFmtId="1" fontId="54" fillId="0" borderId="0" xfId="0" applyNumberFormat="1" applyFont="1" applyFill="1" applyAlignment="1">
      <alignment horizontal="right" vertical="center"/>
    </xf>
    <xf numFmtId="1" fontId="40" fillId="0" borderId="0" xfId="0" applyNumberFormat="1" applyFont="1" applyFill="1" applyBorder="1" applyAlignment="1">
      <alignment horizontal="center"/>
    </xf>
    <xf numFmtId="180" fontId="32" fillId="0" borderId="0" xfId="0" applyNumberFormat="1" applyFont="1" applyFill="1" applyAlignment="1">
      <alignment horizontal="center" vertical="center"/>
    </xf>
    <xf numFmtId="180" fontId="26" fillId="0" borderId="0" xfId="0" applyNumberFormat="1" applyFont="1" applyFill="1" applyAlignment="1">
      <alignment/>
    </xf>
    <xf numFmtId="187" fontId="26" fillId="0" borderId="0" xfId="0" applyNumberFormat="1" applyFont="1" applyFill="1" applyAlignment="1">
      <alignment horizontal="center" vertical="center"/>
    </xf>
    <xf numFmtId="183" fontId="36" fillId="0" borderId="0" xfId="0" applyNumberFormat="1" applyFont="1" applyFill="1" applyAlignment="1">
      <alignment/>
    </xf>
    <xf numFmtId="0" fontId="39" fillId="0" borderId="11" xfId="0" applyFont="1" applyBorder="1" applyAlignment="1">
      <alignment vertical="top" wrapText="1"/>
    </xf>
    <xf numFmtId="0" fontId="39" fillId="0" borderId="11" xfId="0" applyFont="1" applyBorder="1" applyAlignment="1">
      <alignment horizontal="center" vertical="top" wrapText="1"/>
    </xf>
    <xf numFmtId="0" fontId="32" fillId="0" borderId="11" xfId="58" applyNumberFormat="1" applyFont="1" applyFill="1" applyBorder="1" applyAlignment="1">
      <alignment vertical="center" wrapText="1"/>
      <protection/>
    </xf>
    <xf numFmtId="183" fontId="28" fillId="0" borderId="0" xfId="0" applyNumberFormat="1" applyFont="1" applyFill="1" applyAlignment="1">
      <alignment/>
    </xf>
    <xf numFmtId="186" fontId="32" fillId="0" borderId="0" xfId="0" applyNumberFormat="1" applyFont="1" applyFill="1" applyAlignment="1">
      <alignment horizontal="center" vertical="center"/>
    </xf>
    <xf numFmtId="186" fontId="25" fillId="0" borderId="0" xfId="58" applyNumberFormat="1" applyFont="1" applyFill="1" applyBorder="1">
      <alignment/>
      <protection/>
    </xf>
    <xf numFmtId="187" fontId="32" fillId="0" borderId="0" xfId="0" applyNumberFormat="1" applyFont="1" applyFill="1" applyAlignment="1">
      <alignment horizontal="center" vertical="center"/>
    </xf>
    <xf numFmtId="180" fontId="38" fillId="0" borderId="0" xfId="0" applyNumberFormat="1" applyFont="1" applyFill="1" applyAlignment="1">
      <alignment/>
    </xf>
    <xf numFmtId="0" fontId="40" fillId="0" borderId="11" xfId="58" applyNumberFormat="1" applyFont="1" applyFill="1" applyBorder="1" applyAlignment="1">
      <alignment horizontal="justify" wrapText="1"/>
      <protection/>
    </xf>
    <xf numFmtId="0" fontId="40" fillId="0" borderId="11" xfId="58" applyFont="1" applyFill="1" applyBorder="1" applyAlignment="1">
      <alignment horizontal="justify" wrapText="1"/>
      <protection/>
    </xf>
    <xf numFmtId="180" fontId="40" fillId="0" borderId="11" xfId="58" applyNumberFormat="1" applyFont="1" applyFill="1" applyBorder="1" applyAlignment="1">
      <alignment horizontal="center"/>
      <protection/>
    </xf>
    <xf numFmtId="0" fontId="40" fillId="0" borderId="11" xfId="58" applyFont="1" applyFill="1" applyBorder="1" applyAlignment="1">
      <alignment horizontal="justify" vertical="center" wrapText="1"/>
      <protection/>
    </xf>
    <xf numFmtId="0" fontId="27" fillId="0" borderId="0" xfId="58" applyFont="1" applyFill="1">
      <alignment/>
      <protection/>
    </xf>
    <xf numFmtId="186" fontId="26" fillId="0" borderId="0" xfId="0" applyNumberFormat="1" applyFont="1" applyFill="1" applyAlignment="1">
      <alignment/>
    </xf>
    <xf numFmtId="187" fontId="35" fillId="0" borderId="0" xfId="0" applyNumberFormat="1" applyFont="1" applyFill="1" applyAlignment="1">
      <alignment horizontal="center" vertical="center"/>
    </xf>
    <xf numFmtId="186" fontId="35" fillId="0" borderId="0" xfId="0" applyNumberFormat="1" applyFont="1" applyFill="1" applyAlignment="1">
      <alignment horizontal="center" vertical="center"/>
    </xf>
    <xf numFmtId="181" fontId="26" fillId="0" borderId="0" xfId="0" applyNumberFormat="1" applyFont="1" applyFill="1" applyAlignment="1">
      <alignment/>
    </xf>
    <xf numFmtId="187" fontId="2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0" fillId="0" borderId="11" xfId="0" applyFont="1" applyBorder="1" applyAlignment="1">
      <alignment horizontal="justify"/>
    </xf>
    <xf numFmtId="0" fontId="31" fillId="0" borderId="11" xfId="0" applyFont="1" applyBorder="1" applyAlignment="1">
      <alignment horizontal="center" vertical="top" wrapText="1"/>
    </xf>
    <xf numFmtId="180" fontId="25" fillId="0" borderId="0" xfId="58" applyNumberFormat="1" applyFont="1" applyFill="1" applyBorder="1">
      <alignment/>
      <protection/>
    </xf>
    <xf numFmtId="189" fontId="28" fillId="0" borderId="0" xfId="0" applyNumberFormat="1" applyFont="1" applyFill="1" applyAlignment="1">
      <alignment/>
    </xf>
    <xf numFmtId="0" fontId="43" fillId="0" borderId="11" xfId="0" applyFont="1" applyBorder="1" applyAlignment="1">
      <alignment horizontal="center" wrapText="1"/>
    </xf>
    <xf numFmtId="192" fontId="32" fillId="0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justify"/>
    </xf>
    <xf numFmtId="0" fontId="26" fillId="0" borderId="11" xfId="0" applyFont="1" applyFill="1" applyBorder="1" applyAlignment="1">
      <alignment horizontal="center" vertical="center" wrapText="1"/>
    </xf>
    <xf numFmtId="180" fontId="45" fillId="0" borderId="11" xfId="0" applyNumberFormat="1" applyFont="1" applyFill="1" applyBorder="1" applyAlignment="1">
      <alignment horizontal="center" vertical="center"/>
    </xf>
    <xf numFmtId="180" fontId="26" fillId="0" borderId="11" xfId="0" applyNumberFormat="1" applyFont="1" applyFill="1" applyBorder="1" applyAlignment="1">
      <alignment horizontal="center" vertical="center"/>
    </xf>
    <xf numFmtId="188" fontId="26" fillId="0" borderId="11" xfId="0" applyNumberFormat="1" applyFont="1" applyFill="1" applyBorder="1" applyAlignment="1">
      <alignment horizontal="center"/>
    </xf>
    <xf numFmtId="180" fontId="26" fillId="0" borderId="11" xfId="0" applyNumberFormat="1" applyFont="1" applyFill="1" applyBorder="1" applyAlignment="1" applyProtection="1">
      <alignment horizontal="center" vertical="center"/>
      <protection locked="0"/>
    </xf>
    <xf numFmtId="180" fontId="45" fillId="0" borderId="11" xfId="0" applyNumberFormat="1" applyFont="1" applyFill="1" applyBorder="1" applyAlignment="1" applyProtection="1">
      <alignment horizontal="center" vertical="center"/>
      <protection locked="0"/>
    </xf>
    <xf numFmtId="188" fontId="26" fillId="0" borderId="11" xfId="0" applyNumberFormat="1" applyFont="1" applyFill="1" applyBorder="1" applyAlignment="1">
      <alignment horizontal="center" wrapText="1"/>
    </xf>
    <xf numFmtId="180" fontId="26" fillId="0" borderId="11" xfId="0" applyNumberFormat="1" applyFont="1" applyFill="1" applyBorder="1" applyAlignment="1">
      <alignment horizontal="center"/>
    </xf>
    <xf numFmtId="180" fontId="26" fillId="0" borderId="11" xfId="0" applyNumberFormat="1" applyFont="1" applyFill="1" applyBorder="1" applyAlignment="1" applyProtection="1">
      <alignment horizontal="center"/>
      <protection locked="0"/>
    </xf>
    <xf numFmtId="49" fontId="43" fillId="0" borderId="11" xfId="0" applyNumberFormat="1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  <xf numFmtId="180" fontId="26" fillId="0" borderId="11" xfId="58" applyNumberFormat="1" applyFont="1" applyFill="1" applyBorder="1" applyAlignment="1">
      <alignment horizontal="center"/>
      <protection/>
    </xf>
    <xf numFmtId="180" fontId="26" fillId="0" borderId="13" xfId="0" applyNumberFormat="1" applyFont="1" applyFill="1" applyBorder="1" applyAlignment="1" applyProtection="1">
      <alignment horizontal="center" vertical="center"/>
      <protection locked="0"/>
    </xf>
    <xf numFmtId="180" fontId="26" fillId="0" borderId="14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Border="1" applyAlignment="1">
      <alignment vertical="top" wrapText="1"/>
    </xf>
    <xf numFmtId="180" fontId="27" fillId="0" borderId="0" xfId="58" applyNumberFormat="1" applyFont="1" applyFill="1">
      <alignment/>
      <protection/>
    </xf>
    <xf numFmtId="0" fontId="31" fillId="0" borderId="15" xfId="58" applyFont="1" applyFill="1" applyBorder="1" applyAlignment="1">
      <alignment/>
      <protection/>
    </xf>
    <xf numFmtId="0" fontId="43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right"/>
    </xf>
    <xf numFmtId="180" fontId="43" fillId="0" borderId="11" xfId="0" applyNumberFormat="1" applyFont="1" applyBorder="1" applyAlignment="1">
      <alignment horizontal="center" wrapText="1"/>
    </xf>
    <xf numFmtId="0" fontId="32" fillId="0" borderId="11" xfId="58" applyFont="1" applyFill="1" applyBorder="1">
      <alignment/>
      <protection/>
    </xf>
    <xf numFmtId="0" fontId="26" fillId="0" borderId="11" xfId="58" applyFont="1" applyFill="1" applyBorder="1">
      <alignment/>
      <protection/>
    </xf>
    <xf numFmtId="0" fontId="26" fillId="0" borderId="10" xfId="58" applyFont="1" applyFill="1" applyBorder="1">
      <alignment/>
      <protection/>
    </xf>
    <xf numFmtId="0" fontId="32" fillId="0" borderId="0" xfId="58" applyFont="1" applyFill="1">
      <alignment/>
      <protection/>
    </xf>
    <xf numFmtId="49" fontId="40" fillId="0" borderId="11" xfId="58" applyNumberFormat="1" applyFont="1" applyFill="1" applyBorder="1" applyAlignment="1">
      <alignment horizontal="center" vertical="center"/>
      <protection/>
    </xf>
    <xf numFmtId="49" fontId="40" fillId="0" borderId="10" xfId="58" applyNumberFormat="1" applyFont="1" applyFill="1" applyBorder="1" applyAlignment="1">
      <alignment horizontal="center" vertical="center"/>
      <protection/>
    </xf>
    <xf numFmtId="0" fontId="40" fillId="0" borderId="11" xfId="58" applyFont="1" applyFill="1" applyBorder="1">
      <alignment/>
      <protection/>
    </xf>
    <xf numFmtId="0" fontId="45" fillId="0" borderId="11" xfId="58" applyFont="1" applyFill="1" applyBorder="1">
      <alignment/>
      <protection/>
    </xf>
    <xf numFmtId="0" fontId="45" fillId="0" borderId="10" xfId="58" applyFont="1" applyFill="1" applyBorder="1">
      <alignment/>
      <protection/>
    </xf>
    <xf numFmtId="0" fontId="32" fillId="0" borderId="15" xfId="58" applyFont="1" applyFill="1" applyBorder="1">
      <alignment/>
      <protection/>
    </xf>
    <xf numFmtId="0" fontId="40" fillId="0" borderId="15" xfId="58" applyFont="1" applyFill="1" applyBorder="1">
      <alignment/>
      <protection/>
    </xf>
    <xf numFmtId="0" fontId="26" fillId="0" borderId="0" xfId="58" applyFont="1" applyFill="1" applyBorder="1">
      <alignment/>
      <protection/>
    </xf>
    <xf numFmtId="187" fontId="43" fillId="0" borderId="0" xfId="58" applyNumberFormat="1" applyFont="1" applyFill="1" applyBorder="1">
      <alignment/>
      <protection/>
    </xf>
    <xf numFmtId="180" fontId="37" fillId="0" borderId="0" xfId="58" applyNumberFormat="1" applyFont="1" applyFill="1" applyBorder="1">
      <alignment/>
      <protection/>
    </xf>
    <xf numFmtId="186" fontId="43" fillId="0" borderId="0" xfId="58" applyNumberFormat="1" applyFont="1" applyFill="1" applyBorder="1">
      <alignment/>
      <protection/>
    </xf>
    <xf numFmtId="0" fontId="26" fillId="0" borderId="0" xfId="58" applyFont="1" applyFill="1" applyBorder="1" applyAlignment="1">
      <alignment horizontal="center" vertical="center" wrapText="1"/>
      <protection/>
    </xf>
    <xf numFmtId="3" fontId="43" fillId="0" borderId="0" xfId="58" applyNumberFormat="1" applyFont="1" applyFill="1" applyBorder="1">
      <alignment/>
      <protection/>
    </xf>
    <xf numFmtId="9" fontId="43" fillId="0" borderId="0" xfId="58" applyNumberFormat="1" applyFont="1" applyFill="1" applyBorder="1">
      <alignment/>
      <protection/>
    </xf>
    <xf numFmtId="4" fontId="43" fillId="0" borderId="0" xfId="58" applyNumberFormat="1" applyFont="1" applyFill="1" applyBorder="1">
      <alignment/>
      <protection/>
    </xf>
    <xf numFmtId="4" fontId="32" fillId="24" borderId="11" xfId="0" applyNumberFormat="1" applyFont="1" applyFill="1" applyBorder="1" applyAlignment="1">
      <alignment vertical="center"/>
    </xf>
    <xf numFmtId="4" fontId="32" fillId="24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180" fontId="43" fillId="0" borderId="11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36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199" fontId="32" fillId="0" borderId="0" xfId="0" applyNumberFormat="1" applyFont="1" applyFill="1" applyAlignment="1">
      <alignment horizontal="center" vertical="center"/>
    </xf>
    <xf numFmtId="213" fontId="26" fillId="0" borderId="0" xfId="0" applyNumberFormat="1" applyFont="1" applyFill="1" applyAlignment="1">
      <alignment horizontal="center" vertical="center"/>
    </xf>
    <xf numFmtId="187" fontId="28" fillId="0" borderId="0" xfId="0" applyNumberFormat="1" applyFont="1" applyFill="1" applyAlignment="1">
      <alignment/>
    </xf>
    <xf numFmtId="4" fontId="40" fillId="0" borderId="11" xfId="58" applyNumberFormat="1" applyFont="1" applyFill="1" applyBorder="1" applyAlignment="1">
      <alignment horizontal="center"/>
      <protection/>
    </xf>
    <xf numFmtId="4" fontId="32" fillId="0" borderId="11" xfId="58" applyNumberFormat="1" applyFont="1" applyFill="1" applyBorder="1" applyAlignment="1">
      <alignment horizontal="center"/>
      <protection/>
    </xf>
    <xf numFmtId="4" fontId="26" fillId="24" borderId="11" xfId="0" applyNumberFormat="1" applyFont="1" applyFill="1" applyBorder="1" applyAlignment="1">
      <alignment horizontal="center" vertical="center"/>
    </xf>
    <xf numFmtId="0" fontId="67" fillId="0" borderId="17" xfId="0" applyFont="1" applyBorder="1" applyAlignment="1">
      <alignment vertical="center" wrapText="1"/>
    </xf>
    <xf numFmtId="4" fontId="32" fillId="0" borderId="16" xfId="0" applyNumberFormat="1" applyFont="1" applyBorder="1" applyAlignment="1">
      <alignment horizontal="center" vertical="center"/>
    </xf>
    <xf numFmtId="4" fontId="40" fillId="0" borderId="11" xfId="0" applyNumberFormat="1" applyFont="1" applyFill="1" applyBorder="1" applyAlignment="1">
      <alignment horizontal="center" vertical="top" wrapText="1"/>
    </xf>
    <xf numFmtId="4" fontId="32" fillId="0" borderId="11" xfId="0" applyNumberFormat="1" applyFont="1" applyFill="1" applyBorder="1" applyAlignment="1">
      <alignment horizontal="center" vertical="top" wrapText="1"/>
    </xf>
    <xf numFmtId="4" fontId="32" fillId="0" borderId="11" xfId="58" applyNumberFormat="1" applyFont="1" applyFill="1" applyBorder="1" applyAlignment="1">
      <alignment horizontal="center" vertical="center"/>
      <protection/>
    </xf>
    <xf numFmtId="4" fontId="39" fillId="0" borderId="11" xfId="58" applyNumberFormat="1" applyFont="1" applyFill="1" applyBorder="1">
      <alignment/>
      <protection/>
    </xf>
    <xf numFmtId="4" fontId="28" fillId="0" borderId="11" xfId="58" applyNumberFormat="1" applyFont="1" applyFill="1" applyBorder="1">
      <alignment/>
      <protection/>
    </xf>
    <xf numFmtId="4" fontId="28" fillId="0" borderId="10" xfId="58" applyNumberFormat="1" applyFont="1" applyFill="1" applyBorder="1">
      <alignment/>
      <protection/>
    </xf>
    <xf numFmtId="4" fontId="32" fillId="0" borderId="11" xfId="0" applyNumberFormat="1" applyFont="1" applyBorder="1" applyAlignment="1">
      <alignment horizontal="center" vertical="center" wrapText="1"/>
    </xf>
    <xf numFmtId="4" fontId="39" fillId="0" borderId="10" xfId="58" applyNumberFormat="1" applyFont="1" applyFill="1" applyBorder="1">
      <alignment/>
      <protection/>
    </xf>
    <xf numFmtId="4" fontId="31" fillId="0" borderId="11" xfId="58" applyNumberFormat="1" applyFont="1" applyFill="1" applyBorder="1">
      <alignment/>
      <protection/>
    </xf>
    <xf numFmtId="4" fontId="29" fillId="0" borderId="11" xfId="58" applyNumberFormat="1" applyFont="1" applyFill="1" applyBorder="1">
      <alignment/>
      <protection/>
    </xf>
    <xf numFmtId="4" fontId="29" fillId="0" borderId="10" xfId="58" applyNumberFormat="1" applyFont="1" applyFill="1" applyBorder="1">
      <alignment/>
      <protection/>
    </xf>
    <xf numFmtId="4" fontId="32" fillId="0" borderId="11" xfId="58" applyNumberFormat="1" applyFont="1" applyFill="1" applyBorder="1" applyAlignment="1">
      <alignment vertical="center" wrapText="1"/>
      <protection/>
    </xf>
    <xf numFmtId="4" fontId="31" fillId="0" borderId="11" xfId="58" applyNumberFormat="1" applyFont="1" applyFill="1" applyBorder="1" applyAlignment="1">
      <alignment horizontal="center" vertical="center"/>
      <protection/>
    </xf>
    <xf numFmtId="4" fontId="31" fillId="0" borderId="11" xfId="58" applyNumberFormat="1" applyFont="1" applyFill="1" applyBorder="1" applyAlignment="1">
      <alignment horizontal="center"/>
      <protection/>
    </xf>
    <xf numFmtId="4" fontId="31" fillId="0" borderId="10" xfId="58" applyNumberFormat="1" applyFont="1" applyFill="1" applyBorder="1" applyAlignment="1">
      <alignment horizontal="center" vertical="center"/>
      <protection/>
    </xf>
    <xf numFmtId="4" fontId="39" fillId="0" borderId="15" xfId="58" applyNumberFormat="1" applyFont="1" applyFill="1" applyBorder="1">
      <alignment/>
      <protection/>
    </xf>
    <xf numFmtId="4" fontId="31" fillId="0" borderId="11" xfId="0" applyNumberFormat="1" applyFont="1" applyFill="1" applyBorder="1" applyAlignment="1">
      <alignment horizontal="center" vertical="top" wrapText="1"/>
    </xf>
    <xf numFmtId="4" fontId="31" fillId="0" borderId="15" xfId="58" applyNumberFormat="1" applyFont="1" applyFill="1" applyBorder="1">
      <alignment/>
      <protection/>
    </xf>
    <xf numFmtId="4" fontId="39" fillId="0" borderId="1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right"/>
    </xf>
    <xf numFmtId="0" fontId="26" fillId="0" borderId="0" xfId="0" applyFont="1" applyBorder="1" applyAlignment="1">
      <alignment horizontal="justify" vertical="center"/>
    </xf>
    <xf numFmtId="180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80" fontId="26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justify" vertical="center"/>
    </xf>
    <xf numFmtId="4" fontId="39" fillId="24" borderId="11" xfId="5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3" fillId="0" borderId="14" xfId="0" applyFont="1" applyBorder="1" applyAlignment="1">
      <alignment horizontal="center" wrapText="1"/>
    </xf>
    <xf numFmtId="1" fontId="55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/>
    </xf>
    <xf numFmtId="0" fontId="37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46" fillId="0" borderId="0" xfId="58" applyFont="1" applyFill="1">
      <alignment/>
      <protection/>
    </xf>
    <xf numFmtId="0" fontId="37" fillId="0" borderId="0" xfId="58" applyFont="1" applyFill="1" applyAlignment="1">
      <alignment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32" fillId="25" borderId="11" xfId="0" applyNumberFormat="1" applyFont="1" applyFill="1" applyBorder="1" applyAlignment="1" applyProtection="1">
      <alignment horizontal="left" vertical="top" wrapText="1"/>
      <protection hidden="1"/>
    </xf>
    <xf numFmtId="0" fontId="32" fillId="25" borderId="11" xfId="58" applyFont="1" applyFill="1" applyBorder="1" applyAlignment="1">
      <alignment horizontal="center" vertical="center"/>
      <protection/>
    </xf>
    <xf numFmtId="4" fontId="39" fillId="25" borderId="11" xfId="59" applyNumberFormat="1" applyFont="1" applyFill="1" applyBorder="1" applyAlignment="1">
      <alignment horizontal="center" vertical="center"/>
      <protection/>
    </xf>
    <xf numFmtId="0" fontId="51" fillId="0" borderId="11" xfId="0" applyFont="1" applyFill="1" applyBorder="1" applyAlignment="1">
      <alignment vertical="top" wrapText="1"/>
    </xf>
    <xf numFmtId="0" fontId="32" fillId="25" borderId="11" xfId="0" applyFont="1" applyFill="1" applyBorder="1" applyAlignment="1">
      <alignment horizontal="left" vertical="top" wrapText="1"/>
    </xf>
    <xf numFmtId="179" fontId="32" fillId="0" borderId="11" xfId="58" applyNumberFormat="1" applyFont="1" applyFill="1" applyBorder="1" applyAlignment="1">
      <alignment horizontal="center"/>
      <protection/>
    </xf>
    <xf numFmtId="180" fontId="45" fillId="0" borderId="0" xfId="0" applyNumberFormat="1" applyFont="1" applyFill="1" applyBorder="1" applyAlignment="1" applyProtection="1">
      <alignment horizontal="center" vertical="center"/>
      <protection locked="0"/>
    </xf>
    <xf numFmtId="180" fontId="0" fillId="0" borderId="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37" fillId="0" borderId="0" xfId="58" applyFont="1" applyFill="1">
      <alignment/>
      <protection/>
    </xf>
    <xf numFmtId="0" fontId="46" fillId="0" borderId="0" xfId="58" applyFont="1" applyFill="1" applyBorder="1">
      <alignment/>
      <protection/>
    </xf>
    <xf numFmtId="0" fontId="37" fillId="0" borderId="0" xfId="58" applyFont="1" applyFill="1" applyBorder="1" applyAlignment="1">
      <alignment/>
      <protection/>
    </xf>
    <xf numFmtId="0" fontId="37" fillId="0" borderId="0" xfId="58" applyFont="1" applyFill="1" applyBorder="1">
      <alignment/>
      <protection/>
    </xf>
    <xf numFmtId="0" fontId="57" fillId="0" borderId="0" xfId="0" applyFont="1" applyFill="1" applyAlignment="1">
      <alignment/>
    </xf>
    <xf numFmtId="49" fontId="37" fillId="0" borderId="0" xfId="0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wrapText="1"/>
    </xf>
    <xf numFmtId="0" fontId="37" fillId="0" borderId="11" xfId="0" applyFont="1" applyFill="1" applyBorder="1" applyAlignment="1">
      <alignment horizontal="left" wrapText="1"/>
    </xf>
    <xf numFmtId="180" fontId="37" fillId="0" borderId="11" xfId="0" applyNumberFormat="1" applyFont="1" applyFill="1" applyBorder="1" applyAlignment="1" applyProtection="1">
      <alignment horizontal="center" vertical="center"/>
      <protection locked="0"/>
    </xf>
    <xf numFmtId="180" fontId="37" fillId="0" borderId="0" xfId="0" applyNumberFormat="1" applyFont="1" applyFill="1" applyBorder="1" applyAlignment="1" applyProtection="1">
      <alignment horizontal="center" vertical="center"/>
      <protection locked="0"/>
    </xf>
    <xf numFmtId="180" fontId="26" fillId="0" borderId="15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>
      <alignment horizontal="left" wrapText="1"/>
    </xf>
    <xf numFmtId="180" fontId="3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wrapText="1"/>
    </xf>
    <xf numFmtId="49" fontId="42" fillId="0" borderId="0" xfId="0" applyNumberFormat="1" applyFont="1" applyFill="1" applyBorder="1" applyAlignment="1">
      <alignment horizontal="center"/>
    </xf>
    <xf numFmtId="180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justify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top" wrapText="1"/>
    </xf>
    <xf numFmtId="0" fontId="43" fillId="0" borderId="11" xfId="0" applyFont="1" applyBorder="1" applyAlignment="1">
      <alignment horizontal="justify" vertical="center"/>
    </xf>
    <xf numFmtId="1" fontId="32" fillId="0" borderId="0" xfId="0" applyNumberFormat="1" applyFont="1" applyFill="1" applyAlignment="1">
      <alignment horizontal="right"/>
    </xf>
    <xf numFmtId="187" fontId="35" fillId="0" borderId="0" xfId="0" applyNumberFormat="1" applyFont="1" applyFill="1" applyBorder="1" applyAlignment="1">
      <alignment horizontal="center" vertical="center"/>
    </xf>
    <xf numFmtId="213" fontId="39" fillId="0" borderId="0" xfId="0" applyNumberFormat="1" applyFont="1" applyBorder="1" applyAlignment="1">
      <alignment/>
    </xf>
    <xf numFmtId="1" fontId="26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2" fillId="0" borderId="14" xfId="0" applyFont="1" applyBorder="1" applyAlignment="1">
      <alignment horizontal="center" wrapText="1"/>
    </xf>
    <xf numFmtId="1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vertical="top"/>
    </xf>
    <xf numFmtId="0" fontId="62" fillId="0" borderId="11" xfId="0" applyNumberFormat="1" applyFont="1" applyFill="1" applyBorder="1" applyAlignment="1" applyProtection="1">
      <alignment horizontal="center" vertical="center"/>
      <protection hidden="1"/>
    </xf>
    <xf numFmtId="0" fontId="32" fillId="0" borderId="11" xfId="0" applyNumberFormat="1" applyFont="1" applyFill="1" applyBorder="1" applyAlignment="1" applyProtection="1">
      <alignment horizontal="left" vertical="top" wrapText="1"/>
      <protection hidden="1"/>
    </xf>
    <xf numFmtId="0" fontId="32" fillId="0" borderId="11" xfId="0" applyNumberFormat="1" applyFont="1" applyFill="1" applyBorder="1" applyAlignment="1" applyProtection="1">
      <alignment horizontal="center" vertical="center"/>
      <protection hidden="1"/>
    </xf>
    <xf numFmtId="0" fontId="40" fillId="0" borderId="11" xfId="55" applyFont="1" applyFill="1" applyBorder="1" applyAlignment="1">
      <alignment horizontal="center" vertical="center" wrapText="1"/>
      <protection/>
    </xf>
    <xf numFmtId="2" fontId="37" fillId="0" borderId="0" xfId="0" applyNumberFormat="1" applyFont="1" applyAlignment="1">
      <alignment/>
    </xf>
    <xf numFmtId="2" fontId="57" fillId="0" borderId="0" xfId="0" applyNumberFormat="1" applyFont="1" applyFill="1" applyBorder="1" applyAlignment="1">
      <alignment/>
    </xf>
    <xf numFmtId="2" fontId="57" fillId="0" borderId="0" xfId="0" applyNumberFormat="1" applyFont="1" applyFill="1" applyAlignment="1">
      <alignment/>
    </xf>
    <xf numFmtId="2" fontId="37" fillId="0" borderId="11" xfId="0" applyNumberFormat="1" applyFont="1" applyFill="1" applyBorder="1" applyAlignment="1">
      <alignment horizontal="center" vertical="center"/>
    </xf>
    <xf numFmtId="2" fontId="61" fillId="0" borderId="0" xfId="0" applyNumberFormat="1" applyFont="1" applyFill="1" applyAlignment="1">
      <alignment/>
    </xf>
    <xf numFmtId="2" fontId="37" fillId="0" borderId="0" xfId="0" applyNumberFormat="1" applyFont="1" applyFill="1" applyBorder="1" applyAlignment="1" applyProtection="1">
      <alignment horizontal="center" vertical="center"/>
      <protection locked="0"/>
    </xf>
    <xf numFmtId="2" fontId="61" fillId="0" borderId="0" xfId="0" applyNumberFormat="1" applyFont="1" applyFill="1" applyBorder="1" applyAlignment="1">
      <alignment/>
    </xf>
    <xf numFmtId="2" fontId="43" fillId="0" borderId="11" xfId="0" applyNumberFormat="1" applyFont="1" applyBorder="1" applyAlignment="1">
      <alignment horizontal="center" wrapText="1"/>
    </xf>
    <xf numFmtId="185" fontId="31" fillId="0" borderId="11" xfId="0" applyNumberFormat="1" applyFont="1" applyFill="1" applyBorder="1" applyAlignment="1">
      <alignment horizontal="center" vertical="center"/>
    </xf>
    <xf numFmtId="185" fontId="32" fillId="0" borderId="11" xfId="0" applyNumberFormat="1" applyFont="1" applyFill="1" applyBorder="1" applyAlignment="1">
      <alignment horizontal="center" vertical="center"/>
    </xf>
    <xf numFmtId="185" fontId="39" fillId="0" borderId="11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15" xfId="58" applyFont="1" applyFill="1" applyBorder="1" applyAlignment="1">
      <alignment horizontal="center" vertical="center"/>
      <protection/>
    </xf>
    <xf numFmtId="0" fontId="32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/>
    </xf>
    <xf numFmtId="4" fontId="31" fillId="0" borderId="10" xfId="58" applyNumberFormat="1" applyFont="1" applyFill="1" applyBorder="1">
      <alignment/>
      <protection/>
    </xf>
    <xf numFmtId="4" fontId="39" fillId="0" borderId="11" xfId="58" applyNumberFormat="1" applyFont="1" applyFill="1" applyBorder="1" applyAlignment="1">
      <alignment/>
      <protection/>
    </xf>
    <xf numFmtId="0" fontId="32" fillId="0" borderId="11" xfId="0" applyNumberFormat="1" applyFont="1" applyFill="1" applyBorder="1" applyAlignment="1">
      <alignment horizontal="justify" vertical="center" wrapText="1"/>
    </xf>
    <xf numFmtId="0" fontId="32" fillId="0" borderId="11" xfId="0" applyFont="1" applyBorder="1" applyAlignment="1">
      <alignment wrapText="1"/>
    </xf>
    <xf numFmtId="0" fontId="32" fillId="0" borderId="11" xfId="0" applyFont="1" applyFill="1" applyBorder="1" applyAlignment="1">
      <alignment/>
    </xf>
    <xf numFmtId="0" fontId="32" fillId="0" borderId="11" xfId="0" applyFont="1" applyFill="1" applyBorder="1" applyAlignment="1">
      <alignment horizontal="left" wrapText="1"/>
    </xf>
    <xf numFmtId="0" fontId="32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left" wrapText="1"/>
    </xf>
    <xf numFmtId="0" fontId="64" fillId="0" borderId="11" xfId="0" applyFont="1" applyFill="1" applyBorder="1" applyAlignment="1">
      <alignment horizontal="left" wrapText="1"/>
    </xf>
    <xf numFmtId="191" fontId="32" fillId="0" borderId="11" xfId="55" applyNumberFormat="1" applyFont="1" applyFill="1" applyBorder="1" applyAlignment="1" applyProtection="1">
      <alignment wrapText="1"/>
      <protection hidden="1"/>
    </xf>
    <xf numFmtId="0" fontId="32" fillId="0" borderId="11" xfId="0" applyFont="1" applyBorder="1" applyAlignment="1">
      <alignment horizontal="left" wrapText="1"/>
    </xf>
    <xf numFmtId="0" fontId="32" fillId="0" borderId="0" xfId="0" applyFont="1" applyFill="1" applyAlignment="1">
      <alignment/>
    </xf>
    <xf numFmtId="49" fontId="32" fillId="0" borderId="0" xfId="0" applyNumberFormat="1" applyFont="1" applyFill="1" applyAlignment="1">
      <alignment/>
    </xf>
    <xf numFmtId="0" fontId="32" fillId="0" borderId="0" xfId="0" applyFont="1" applyFill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/>
    </xf>
    <xf numFmtId="49" fontId="32" fillId="0" borderId="11" xfId="0" applyNumberFormat="1" applyFont="1" applyFill="1" applyBorder="1" applyAlignment="1">
      <alignment horizontal="center"/>
    </xf>
    <xf numFmtId="2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wrapText="1"/>
    </xf>
    <xf numFmtId="2" fontId="32" fillId="0" borderId="11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/>
    </xf>
    <xf numFmtId="191" fontId="32" fillId="0" borderId="11" xfId="56" applyNumberFormat="1" applyFont="1" applyFill="1" applyBorder="1" applyAlignment="1" applyProtection="1">
      <alignment wrapText="1"/>
      <protection hidden="1"/>
    </xf>
    <xf numFmtId="191" fontId="32" fillId="0" borderId="10" xfId="56" applyNumberFormat="1" applyFont="1" applyFill="1" applyBorder="1" applyAlignment="1" applyProtection="1">
      <alignment wrapText="1"/>
      <protection hidden="1"/>
    </xf>
    <xf numFmtId="2" fontId="32" fillId="0" borderId="11" xfId="0" applyNumberFormat="1" applyFont="1" applyFill="1" applyBorder="1" applyAlignment="1" applyProtection="1">
      <alignment horizontal="center" vertical="center"/>
      <protection locked="0"/>
    </xf>
    <xf numFmtId="2" fontId="40" fillId="0" borderId="11" xfId="0" applyNumberFormat="1" applyFont="1" applyFill="1" applyBorder="1" applyAlignment="1" applyProtection="1">
      <alignment horizontal="center" vertical="center"/>
      <protection locked="0"/>
    </xf>
    <xf numFmtId="2" fontId="32" fillId="25" borderId="11" xfId="0" applyNumberFormat="1" applyFont="1" applyFill="1" applyBorder="1" applyAlignment="1">
      <alignment horizontal="center"/>
    </xf>
    <xf numFmtId="2" fontId="32" fillId="25" borderId="11" xfId="0" applyNumberFormat="1" applyFont="1" applyFill="1" applyBorder="1" applyAlignment="1">
      <alignment horizontal="center" wrapText="1"/>
    </xf>
    <xf numFmtId="0" fontId="64" fillId="0" borderId="11" xfId="0" applyFont="1" applyFill="1" applyBorder="1" applyAlignment="1">
      <alignment wrapText="1"/>
    </xf>
    <xf numFmtId="2" fontId="32" fillId="25" borderId="11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 applyProtection="1">
      <alignment horizontal="center"/>
      <protection locked="0"/>
    </xf>
    <xf numFmtId="0" fontId="32" fillId="25" borderId="11" xfId="0" applyFont="1" applyFill="1" applyBorder="1" applyAlignment="1">
      <alignment horizontal="left" wrapText="1"/>
    </xf>
    <xf numFmtId="0" fontId="32" fillId="25" borderId="11" xfId="0" applyFont="1" applyFill="1" applyBorder="1" applyAlignment="1">
      <alignment wrapText="1"/>
    </xf>
    <xf numFmtId="0" fontId="64" fillId="25" borderId="11" xfId="0" applyFont="1" applyFill="1" applyBorder="1" applyAlignment="1">
      <alignment horizontal="left" wrapText="1"/>
    </xf>
    <xf numFmtId="191" fontId="32" fillId="0" borderId="11" xfId="55" applyNumberFormat="1" applyFont="1" applyFill="1" applyBorder="1" applyAlignment="1" applyProtection="1">
      <alignment horizontal="center" wrapText="1"/>
      <protection hidden="1"/>
    </xf>
    <xf numFmtId="193" fontId="32" fillId="0" borderId="11" xfId="55" applyNumberFormat="1" applyFont="1" applyFill="1" applyBorder="1" applyAlignment="1" applyProtection="1">
      <alignment horizontal="center" wrapText="1"/>
      <protection hidden="1"/>
    </xf>
    <xf numFmtId="194" fontId="32" fillId="0" borderId="11" xfId="55" applyNumberFormat="1" applyFont="1" applyFill="1" applyBorder="1" applyAlignment="1" applyProtection="1">
      <alignment horizontal="center" wrapText="1"/>
      <protection hidden="1"/>
    </xf>
    <xf numFmtId="195" fontId="32" fillId="0" borderId="11" xfId="55" applyNumberFormat="1" applyFont="1" applyFill="1" applyBorder="1" applyAlignment="1" applyProtection="1">
      <alignment horizontal="center" wrapText="1"/>
      <protection hidden="1"/>
    </xf>
    <xf numFmtId="0" fontId="32" fillId="0" borderId="17" xfId="0" applyFont="1" applyBorder="1" applyAlignment="1">
      <alignment vertical="center"/>
    </xf>
    <xf numFmtId="0" fontId="32" fillId="0" borderId="19" xfId="0" applyFont="1" applyBorder="1" applyAlignment="1">
      <alignment horizontal="right" vertical="center"/>
    </xf>
    <xf numFmtId="0" fontId="32" fillId="0" borderId="20" xfId="0" applyFont="1" applyBorder="1" applyAlignment="1">
      <alignment vertical="center"/>
    </xf>
    <xf numFmtId="0" fontId="32" fillId="0" borderId="21" xfId="0" applyFont="1" applyBorder="1" applyAlignment="1">
      <alignment horizontal="right" vertical="center"/>
    </xf>
    <xf numFmtId="0" fontId="32" fillId="0" borderId="21" xfId="0" applyFont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/>
    </xf>
    <xf numFmtId="194" fontId="32" fillId="0" borderId="14" xfId="55" applyNumberFormat="1" applyFont="1" applyFill="1" applyBorder="1" applyAlignment="1" applyProtection="1">
      <alignment horizontal="center" wrapText="1"/>
      <protection hidden="1"/>
    </xf>
    <xf numFmtId="195" fontId="32" fillId="0" borderId="14" xfId="55" applyNumberFormat="1" applyFont="1" applyFill="1" applyBorder="1" applyAlignment="1" applyProtection="1">
      <alignment horizontal="center" wrapText="1"/>
      <protection hidden="1"/>
    </xf>
    <xf numFmtId="2" fontId="32" fillId="0" borderId="14" xfId="0" applyNumberFormat="1" applyFont="1" applyFill="1" applyBorder="1" applyAlignment="1" applyProtection="1">
      <alignment horizontal="center" vertical="center"/>
      <protection locked="0"/>
    </xf>
    <xf numFmtId="0" fontId="32" fillId="0" borderId="11" xfId="0" applyFont="1" applyBorder="1" applyAlignment="1">
      <alignment horizontal="right" vertical="center"/>
    </xf>
    <xf numFmtId="0" fontId="40" fillId="0" borderId="20" xfId="0" applyFont="1" applyBorder="1" applyAlignment="1">
      <alignment vertical="center" wrapText="1"/>
    </xf>
    <xf numFmtId="191" fontId="32" fillId="0" borderId="13" xfId="55" applyNumberFormat="1" applyFont="1" applyFill="1" applyBorder="1" applyAlignment="1" applyProtection="1">
      <alignment wrapText="1"/>
      <protection hidden="1"/>
    </xf>
    <xf numFmtId="191" fontId="32" fillId="0" borderId="13" xfId="55" applyNumberFormat="1" applyFont="1" applyFill="1" applyBorder="1" applyAlignment="1" applyProtection="1">
      <alignment horizontal="center" wrapText="1"/>
      <protection hidden="1"/>
    </xf>
    <xf numFmtId="0" fontId="40" fillId="0" borderId="11" xfId="0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2" fontId="32" fillId="0" borderId="15" xfId="0" applyNumberFormat="1" applyFont="1" applyFill="1" applyBorder="1" applyAlignment="1" applyProtection="1">
      <alignment horizontal="center" vertical="center"/>
      <protection locked="0"/>
    </xf>
    <xf numFmtId="191" fontId="32" fillId="0" borderId="15" xfId="55" applyNumberFormat="1" applyFont="1" applyFill="1" applyBorder="1" applyAlignment="1" applyProtection="1">
      <alignment wrapText="1"/>
      <protection hidden="1"/>
    </xf>
    <xf numFmtId="0" fontId="32" fillId="0" borderId="11" xfId="0" applyFont="1" applyBorder="1" applyAlignment="1">
      <alignment horizontal="center"/>
    </xf>
    <xf numFmtId="2" fontId="32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2" fontId="32" fillId="0" borderId="11" xfId="0" applyNumberFormat="1" applyFont="1" applyBorder="1" applyAlignment="1">
      <alignment horizontal="center"/>
    </xf>
    <xf numFmtId="193" fontId="32" fillId="0" borderId="13" xfId="55" applyNumberFormat="1" applyFont="1" applyFill="1" applyBorder="1" applyAlignment="1" applyProtection="1">
      <alignment horizontal="center" wrapText="1"/>
      <protection hidden="1"/>
    </xf>
    <xf numFmtId="194" fontId="32" fillId="0" borderId="13" xfId="55" applyNumberFormat="1" applyFont="1" applyFill="1" applyBorder="1" applyAlignment="1" applyProtection="1">
      <alignment horizontal="center" wrapText="1"/>
      <protection hidden="1"/>
    </xf>
    <xf numFmtId="195" fontId="32" fillId="0" borderId="13" xfId="55" applyNumberFormat="1" applyFont="1" applyFill="1" applyBorder="1" applyAlignment="1" applyProtection="1">
      <alignment horizontal="center" wrapText="1"/>
      <protection hidden="1"/>
    </xf>
    <xf numFmtId="2" fontId="32" fillId="0" borderId="13" xfId="0" applyNumberFormat="1" applyFont="1" applyFill="1" applyBorder="1" applyAlignment="1" applyProtection="1">
      <alignment horizontal="center" vertical="center"/>
      <protection locked="0"/>
    </xf>
    <xf numFmtId="2" fontId="40" fillId="0" borderId="15" xfId="0" applyNumberFormat="1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>
      <alignment horizontal="left" wrapText="1"/>
    </xf>
    <xf numFmtId="2" fontId="32" fillId="0" borderId="21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" vertical="center"/>
    </xf>
    <xf numFmtId="191" fontId="40" fillId="0" borderId="13" xfId="55" applyNumberFormat="1" applyFont="1" applyFill="1" applyBorder="1" applyAlignment="1" applyProtection="1">
      <alignment wrapText="1"/>
      <protection hidden="1"/>
    </xf>
    <xf numFmtId="2" fontId="32" fillId="0" borderId="10" xfId="0" applyNumberFormat="1" applyFont="1" applyFill="1" applyBorder="1" applyAlignment="1" applyProtection="1">
      <alignment horizontal="center" vertical="center"/>
      <protection locked="0"/>
    </xf>
    <xf numFmtId="2" fontId="32" fillId="0" borderId="11" xfId="58" applyNumberFormat="1" applyFont="1" applyFill="1" applyBorder="1" applyAlignment="1">
      <alignment horizontal="center"/>
      <protection/>
    </xf>
    <xf numFmtId="0" fontId="32" fillId="0" borderId="13" xfId="0" applyFont="1" applyBorder="1" applyAlignment="1">
      <alignment horizontal="justify"/>
    </xf>
    <xf numFmtId="49" fontId="32" fillId="0" borderId="13" xfId="0" applyNumberFormat="1" applyFont="1" applyFill="1" applyBorder="1" applyAlignment="1">
      <alignment horizontal="center"/>
    </xf>
    <xf numFmtId="49" fontId="32" fillId="0" borderId="13" xfId="56" applyNumberFormat="1" applyFont="1" applyFill="1" applyBorder="1" applyAlignment="1" applyProtection="1">
      <alignment horizontal="center"/>
      <protection hidden="1"/>
    </xf>
    <xf numFmtId="49" fontId="32" fillId="0" borderId="11" xfId="56" applyNumberFormat="1" applyFont="1" applyFill="1" applyBorder="1" applyAlignment="1" applyProtection="1">
      <alignment horizontal="center"/>
      <protection hidden="1"/>
    </xf>
    <xf numFmtId="49" fontId="32" fillId="0" borderId="11" xfId="57" applyNumberFormat="1" applyFont="1" applyFill="1" applyBorder="1" applyAlignment="1" applyProtection="1">
      <alignment horizontal="justify"/>
      <protection hidden="1"/>
    </xf>
    <xf numFmtId="0" fontId="32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right"/>
    </xf>
    <xf numFmtId="0" fontId="32" fillId="0" borderId="11" xfId="0" applyFont="1" applyBorder="1" applyAlignment="1">
      <alignment vertical="top" wrapText="1"/>
    </xf>
    <xf numFmtId="0" fontId="32" fillId="0" borderId="11" xfId="0" applyFont="1" applyBorder="1" applyAlignment="1">
      <alignment horizontal="center" wrapText="1"/>
    </xf>
    <xf numFmtId="2" fontId="32" fillId="0" borderId="15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justify" vertical="center" wrapText="1"/>
    </xf>
    <xf numFmtId="0" fontId="40" fillId="0" borderId="13" xfId="0" applyFont="1" applyFill="1" applyBorder="1" applyAlignment="1">
      <alignment wrapText="1"/>
    </xf>
    <xf numFmtId="0" fontId="32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top" wrapText="1"/>
    </xf>
    <xf numFmtId="49" fontId="32" fillId="0" borderId="11" xfId="0" applyNumberFormat="1" applyFont="1" applyFill="1" applyBorder="1" applyAlignment="1">
      <alignment horizontal="center" wrapText="1"/>
    </xf>
    <xf numFmtId="2" fontId="32" fillId="0" borderId="11" xfId="0" applyNumberFormat="1" applyFont="1" applyFill="1" applyBorder="1" applyAlignment="1" applyProtection="1">
      <alignment horizontal="center" wrapText="1"/>
      <protection locked="0"/>
    </xf>
    <xf numFmtId="0" fontId="39" fillId="0" borderId="11" xfId="0" applyFont="1" applyFill="1" applyBorder="1" applyAlignment="1">
      <alignment vertical="top" wrapText="1"/>
    </xf>
    <xf numFmtId="2" fontId="32" fillId="0" borderId="11" xfId="0" applyNumberFormat="1" applyFont="1" applyFill="1" applyBorder="1" applyAlignment="1">
      <alignment horizontal="center" wrapText="1"/>
    </xf>
    <xf numFmtId="0" fontId="65" fillId="0" borderId="11" xfId="0" applyFont="1" applyBorder="1" applyAlignment="1">
      <alignment horizontal="justify" vertical="center" wrapText="1"/>
    </xf>
    <xf numFmtId="0" fontId="32" fillId="0" borderId="11" xfId="0" applyFont="1" applyBorder="1" applyAlignment="1">
      <alignment horizontal="justify" vertical="center" wrapText="1"/>
    </xf>
    <xf numFmtId="0" fontId="32" fillId="0" borderId="0" xfId="0" applyFont="1" applyFill="1" applyAlignment="1">
      <alignment horizontal="justify"/>
    </xf>
    <xf numFmtId="49" fontId="32" fillId="26" borderId="11" xfId="0" applyNumberFormat="1" applyFont="1" applyFill="1" applyBorder="1" applyAlignment="1">
      <alignment horizontal="center"/>
    </xf>
    <xf numFmtId="0" fontId="68" fillId="25" borderId="22" xfId="0" applyFont="1" applyFill="1" applyBorder="1" applyAlignment="1">
      <alignment horizontal="left" wrapText="1"/>
    </xf>
    <xf numFmtId="0" fontId="32" fillId="25" borderId="11" xfId="0" applyFont="1" applyFill="1" applyBorder="1" applyAlignment="1">
      <alignment horizontal="left" vertical="center" wrapText="1"/>
    </xf>
    <xf numFmtId="49" fontId="32" fillId="25" borderId="11" xfId="0" applyNumberFormat="1" applyFont="1" applyFill="1" applyBorder="1" applyAlignment="1">
      <alignment horizontal="center"/>
    </xf>
    <xf numFmtId="0" fontId="40" fillId="25" borderId="11" xfId="0" applyFont="1" applyFill="1" applyBorder="1" applyAlignment="1">
      <alignment horizontal="center" vertical="center" wrapText="1"/>
    </xf>
    <xf numFmtId="0" fontId="67" fillId="25" borderId="17" xfId="0" applyFont="1" applyFill="1" applyBorder="1" applyAlignment="1">
      <alignment horizontal="left" wrapText="1"/>
    </xf>
    <xf numFmtId="0" fontId="32" fillId="25" borderId="11" xfId="0" applyFont="1" applyFill="1" applyBorder="1" applyAlignment="1">
      <alignment horizontal="center" vertical="center" wrapText="1"/>
    </xf>
    <xf numFmtId="0" fontId="32" fillId="25" borderId="17" xfId="0" applyFont="1" applyFill="1" applyBorder="1" applyAlignment="1">
      <alignment horizontal="left" wrapText="1"/>
    </xf>
    <xf numFmtId="0" fontId="32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justify"/>
    </xf>
    <xf numFmtId="2" fontId="32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justify"/>
    </xf>
    <xf numFmtId="0" fontId="32" fillId="0" borderId="13" xfId="0" applyFont="1" applyFill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0" fontId="53" fillId="0" borderId="0" xfId="0" applyFont="1" applyAlignment="1">
      <alignment horizontal="right"/>
    </xf>
    <xf numFmtId="0" fontId="32" fillId="0" borderId="11" xfId="0" applyFont="1" applyBorder="1" applyAlignment="1">
      <alignment/>
    </xf>
    <xf numFmtId="0" fontId="32" fillId="0" borderId="13" xfId="0" applyFont="1" applyFill="1" applyBorder="1" applyAlignment="1">
      <alignment horizontal="left" wrapText="1"/>
    </xf>
    <xf numFmtId="49" fontId="32" fillId="27" borderId="11" xfId="57" applyNumberFormat="1" applyFont="1" applyFill="1" applyBorder="1" applyAlignment="1" applyProtection="1">
      <alignment horizontal="center"/>
      <protection hidden="1"/>
    </xf>
    <xf numFmtId="4" fontId="40" fillId="0" borderId="0" xfId="58" applyNumberFormat="1" applyFont="1" applyFill="1" applyBorder="1" applyAlignment="1">
      <alignment horizontal="center"/>
      <protection/>
    </xf>
    <xf numFmtId="0" fontId="37" fillId="0" borderId="11" xfId="0" applyFont="1" applyFill="1" applyBorder="1" applyAlignment="1">
      <alignment horizontal="center" vertical="center" wrapText="1"/>
    </xf>
    <xf numFmtId="1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top" wrapText="1"/>
    </xf>
    <xf numFmtId="0" fontId="42" fillId="24" borderId="11" xfId="0" applyFont="1" applyFill="1" applyBorder="1" applyAlignment="1">
      <alignment horizontal="center" vertical="center" wrapText="1"/>
    </xf>
    <xf numFmtId="1" fontId="42" fillId="24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3" fontId="46" fillId="0" borderId="11" xfId="0" applyNumberFormat="1" applyFont="1" applyFill="1" applyBorder="1" applyAlignment="1" applyProtection="1">
      <alignment horizontal="left" vertical="center" wrapText="1"/>
      <protection/>
    </xf>
    <xf numFmtId="3" fontId="46" fillId="0" borderId="11" xfId="0" applyNumberFormat="1" applyFont="1" applyFill="1" applyBorder="1" applyAlignment="1" applyProtection="1">
      <alignment horizontal="center" vertical="center" wrapText="1"/>
      <protection/>
    </xf>
    <xf numFmtId="183" fontId="66" fillId="0" borderId="11" xfId="0" applyNumberFormat="1" applyFont="1" applyFill="1" applyBorder="1" applyAlignment="1">
      <alignment horizontal="center" vertical="center"/>
    </xf>
    <xf numFmtId="3" fontId="37" fillId="25" borderId="11" xfId="0" applyNumberFormat="1" applyFont="1" applyFill="1" applyBorder="1" applyAlignment="1" applyProtection="1">
      <alignment vertical="center" wrapText="1"/>
      <protection/>
    </xf>
    <xf numFmtId="183" fontId="37" fillId="0" borderId="11" xfId="0" applyNumberFormat="1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 applyProtection="1">
      <alignment vertical="center" wrapText="1"/>
      <protection/>
    </xf>
    <xf numFmtId="183" fontId="46" fillId="0" borderId="11" xfId="0" applyNumberFormat="1" applyFont="1" applyFill="1" applyBorder="1" applyAlignment="1">
      <alignment horizontal="center" vertical="center"/>
    </xf>
    <xf numFmtId="179" fontId="46" fillId="0" borderId="11" xfId="0" applyNumberFormat="1" applyFont="1" applyFill="1" applyBorder="1" applyAlignment="1">
      <alignment horizontal="center" vertical="center"/>
    </xf>
    <xf numFmtId="0" fontId="38" fillId="0" borderId="17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47" fillId="0" borderId="17" xfId="0" applyFont="1" applyBorder="1" applyAlignment="1">
      <alignment vertical="center" wrapText="1"/>
    </xf>
    <xf numFmtId="0" fontId="32" fillId="0" borderId="15" xfId="0" applyFont="1" applyFill="1" applyBorder="1" applyAlignment="1">
      <alignment wrapText="1"/>
    </xf>
    <xf numFmtId="0" fontId="47" fillId="0" borderId="20" xfId="0" applyFont="1" applyBorder="1" applyAlignment="1">
      <alignment vertical="center" wrapText="1"/>
    </xf>
    <xf numFmtId="0" fontId="32" fillId="0" borderId="13" xfId="0" applyFont="1" applyFill="1" applyBorder="1" applyAlignment="1">
      <alignment wrapText="1"/>
    </xf>
    <xf numFmtId="0" fontId="32" fillId="0" borderId="15" xfId="0" applyFont="1" applyFill="1" applyBorder="1" applyAlignment="1">
      <alignment horizontal="justify"/>
    </xf>
    <xf numFmtId="0" fontId="40" fillId="0" borderId="15" xfId="0" applyFont="1" applyFill="1" applyBorder="1" applyAlignment="1">
      <alignment wrapText="1"/>
    </xf>
    <xf numFmtId="0" fontId="32" fillId="0" borderId="15" xfId="0" applyFont="1" applyFill="1" applyBorder="1" applyAlignment="1">
      <alignment horizontal="left" wrapText="1"/>
    </xf>
    <xf numFmtId="0" fontId="32" fillId="0" borderId="11" xfId="0" applyFont="1" applyBorder="1" applyAlignment="1">
      <alignment horizontal="justify" vertical="center"/>
    </xf>
    <xf numFmtId="2" fontId="32" fillId="0" borderId="11" xfId="0" applyNumberFormat="1" applyFont="1" applyBorder="1" applyAlignment="1">
      <alignment horizontal="center" vertical="center" wrapText="1"/>
    </xf>
    <xf numFmtId="180" fontId="43" fillId="0" borderId="11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 wrapText="1"/>
    </xf>
    <xf numFmtId="2" fontId="43" fillId="0" borderId="11" xfId="0" applyNumberFormat="1" applyFont="1" applyBorder="1" applyAlignment="1">
      <alignment horizontal="center"/>
    </xf>
    <xf numFmtId="0" fontId="42" fillId="0" borderId="11" xfId="0" applyFont="1" applyFill="1" applyBorder="1" applyAlignment="1">
      <alignment wrapText="1"/>
    </xf>
    <xf numFmtId="2" fontId="37" fillId="0" borderId="11" xfId="0" applyNumberFormat="1" applyFont="1" applyFill="1" applyBorder="1" applyAlignment="1" applyProtection="1">
      <alignment horizontal="center" vertical="center"/>
      <protection locked="0"/>
    </xf>
    <xf numFmtId="215" fontId="32" fillId="27" borderId="11" xfId="57" applyNumberFormat="1" applyFont="1" applyFill="1" applyBorder="1" applyAlignment="1" applyProtection="1">
      <alignment horizontal="center"/>
      <protection hidden="1"/>
    </xf>
    <xf numFmtId="0" fontId="43" fillId="0" borderId="13" xfId="0" applyFont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0" fontId="25" fillId="25" borderId="0" xfId="58" applyFont="1" applyFill="1">
      <alignment/>
      <protection/>
    </xf>
    <xf numFmtId="4" fontId="40" fillId="25" borderId="11" xfId="58" applyNumberFormat="1" applyFont="1" applyFill="1" applyBorder="1" applyAlignment="1">
      <alignment horizontal="center"/>
      <protection/>
    </xf>
    <xf numFmtId="4" fontId="32" fillId="25" borderId="11" xfId="58" applyNumberFormat="1" applyFont="1" applyFill="1" applyBorder="1" applyAlignment="1">
      <alignment horizontal="center"/>
      <protection/>
    </xf>
    <xf numFmtId="4" fontId="32" fillId="25" borderId="11" xfId="58" applyNumberFormat="1" applyFont="1" applyFill="1" applyBorder="1" applyAlignment="1">
      <alignment horizontal="center" vertical="center"/>
      <protection/>
    </xf>
    <xf numFmtId="4" fontId="26" fillId="25" borderId="11" xfId="0" applyNumberFormat="1" applyFont="1" applyFill="1" applyBorder="1" applyAlignment="1">
      <alignment horizontal="center" vertical="center"/>
    </xf>
    <xf numFmtId="4" fontId="32" fillId="25" borderId="11" xfId="0" applyNumberFormat="1" applyFont="1" applyFill="1" applyBorder="1" applyAlignment="1">
      <alignment horizontal="center" vertical="center" wrapText="1"/>
    </xf>
    <xf numFmtId="4" fontId="32" fillId="25" borderId="11" xfId="0" applyNumberFormat="1" applyFont="1" applyFill="1" applyBorder="1" applyAlignment="1">
      <alignment horizontal="center" vertical="center"/>
    </xf>
    <xf numFmtId="4" fontId="32" fillId="25" borderId="16" xfId="0" applyNumberFormat="1" applyFont="1" applyFill="1" applyBorder="1" applyAlignment="1">
      <alignment horizontal="center" vertical="center"/>
    </xf>
    <xf numFmtId="4" fontId="40" fillId="25" borderId="11" xfId="0" applyNumberFormat="1" applyFont="1" applyFill="1" applyBorder="1" applyAlignment="1">
      <alignment horizontal="center" vertical="top" wrapText="1"/>
    </xf>
    <xf numFmtId="4" fontId="32" fillId="25" borderId="11" xfId="0" applyNumberFormat="1" applyFont="1" applyFill="1" applyBorder="1" applyAlignment="1">
      <alignment horizontal="center" vertical="top" wrapText="1"/>
    </xf>
    <xf numFmtId="180" fontId="25" fillId="25" borderId="0" xfId="58" applyNumberFormat="1" applyFont="1" applyFill="1">
      <alignment/>
      <protection/>
    </xf>
    <xf numFmtId="0" fontId="32" fillId="0" borderId="1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Fill="1" applyBorder="1" applyAlignment="1" applyProtection="1">
      <alignment horizontal="center" vertical="center"/>
      <protection locked="0"/>
    </xf>
    <xf numFmtId="2" fontId="32" fillId="25" borderId="10" xfId="0" applyNumberFormat="1" applyFont="1" applyFill="1" applyBorder="1" applyAlignment="1">
      <alignment horizontal="center"/>
    </xf>
    <xf numFmtId="2" fontId="32" fillId="25" borderId="10" xfId="0" applyNumberFormat="1" applyFont="1" applyFill="1" applyBorder="1" applyAlignment="1">
      <alignment horizontal="center" wrapText="1"/>
    </xf>
    <xf numFmtId="2" fontId="32" fillId="25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 applyProtection="1">
      <alignment horizontal="center"/>
      <protection locked="0"/>
    </xf>
    <xf numFmtId="2" fontId="32" fillId="0" borderId="23" xfId="0" applyNumberFormat="1" applyFont="1" applyFill="1" applyBorder="1" applyAlignment="1" applyProtection="1">
      <alignment horizontal="center" vertical="center"/>
      <protection locked="0"/>
    </xf>
    <xf numFmtId="2" fontId="40" fillId="0" borderId="10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/>
    </xf>
    <xf numFmtId="2" fontId="32" fillId="0" borderId="18" xfId="0" applyNumberFormat="1" applyFont="1" applyFill="1" applyBorder="1" applyAlignment="1" applyProtection="1">
      <alignment horizontal="center" vertical="center"/>
      <protection locked="0"/>
    </xf>
    <xf numFmtId="2" fontId="40" fillId="0" borderId="12" xfId="0" applyNumberFormat="1" applyFont="1" applyFill="1" applyBorder="1" applyAlignment="1" applyProtection="1">
      <alignment horizontal="center" vertical="center"/>
      <protection locked="0"/>
    </xf>
    <xf numFmtId="2" fontId="32" fillId="0" borderId="0" xfId="0" applyNumberFormat="1" applyFont="1" applyBorder="1" applyAlignment="1">
      <alignment horizontal="center" vertical="center"/>
    </xf>
    <xf numFmtId="2" fontId="32" fillId="0" borderId="18" xfId="0" applyNumberFormat="1" applyFont="1" applyBorder="1" applyAlignment="1">
      <alignment horizontal="center" vertical="center"/>
    </xf>
    <xf numFmtId="2" fontId="32" fillId="0" borderId="10" xfId="58" applyNumberFormat="1" applyFont="1" applyFill="1" applyBorder="1" applyAlignment="1">
      <alignment horizontal="center"/>
      <protection/>
    </xf>
    <xf numFmtId="2" fontId="32" fillId="0" borderId="12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 applyProtection="1">
      <alignment horizontal="center" wrapText="1"/>
      <protection locked="0"/>
    </xf>
    <xf numFmtId="2" fontId="32" fillId="0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3" fillId="0" borderId="13" xfId="0" applyFont="1" applyBorder="1" applyAlignment="1">
      <alignment vertical="top"/>
    </xf>
    <xf numFmtId="4" fontId="41" fillId="0" borderId="0" xfId="0" applyNumberFormat="1" applyFont="1" applyBorder="1" applyAlignment="1">
      <alignment horizontal="center" vertical="top" wrapText="1"/>
    </xf>
    <xf numFmtId="4" fontId="3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 vertical="top"/>
    </xf>
    <xf numFmtId="2" fontId="43" fillId="0" borderId="11" xfId="0" applyNumberFormat="1" applyFont="1" applyBorder="1" applyAlignment="1">
      <alignment horizontal="center" vertical="center"/>
    </xf>
    <xf numFmtId="0" fontId="24" fillId="0" borderId="11" xfId="58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30" fillId="0" borderId="11" xfId="58" applyFont="1" applyFill="1" applyBorder="1" applyAlignment="1">
      <alignment horizontal="center" vertical="center" wrapText="1"/>
      <protection/>
    </xf>
    <xf numFmtId="0" fontId="32" fillId="0" borderId="0" xfId="58" applyFont="1" applyFill="1" applyAlignment="1">
      <alignment/>
      <protection/>
    </xf>
    <xf numFmtId="0" fontId="31" fillId="0" borderId="0" xfId="58" applyFont="1" applyFill="1" applyAlignment="1">
      <alignment horizontal="center" vertical="distributed"/>
      <protection/>
    </xf>
    <xf numFmtId="0" fontId="31" fillId="0" borderId="14" xfId="58" applyFont="1" applyFill="1" applyBorder="1" applyAlignment="1">
      <alignment horizontal="center" vertical="center"/>
      <protection/>
    </xf>
    <xf numFmtId="0" fontId="31" fillId="0" borderId="13" xfId="58" applyFont="1" applyFill="1" applyBorder="1" applyAlignment="1">
      <alignment horizontal="center" vertical="center"/>
      <protection/>
    </xf>
    <xf numFmtId="0" fontId="32" fillId="0" borderId="14" xfId="58" applyFont="1" applyFill="1" applyBorder="1" applyAlignment="1">
      <alignment horizontal="center" vertical="center" wrapText="1"/>
      <protection/>
    </xf>
    <xf numFmtId="0" fontId="32" fillId="0" borderId="13" xfId="58" applyFont="1" applyFill="1" applyBorder="1" applyAlignment="1">
      <alignment horizontal="center" vertical="center" wrapText="1"/>
      <protection/>
    </xf>
    <xf numFmtId="0" fontId="32" fillId="0" borderId="11" xfId="58" applyFont="1" applyFill="1" applyBorder="1" applyAlignment="1">
      <alignment horizontal="center" vertical="center" wrapText="1"/>
      <protection/>
    </xf>
    <xf numFmtId="0" fontId="39" fillId="25" borderId="14" xfId="58" applyFont="1" applyFill="1" applyBorder="1" applyAlignment="1">
      <alignment horizontal="center" vertical="center"/>
      <protection/>
    </xf>
    <xf numFmtId="0" fontId="53" fillId="25" borderId="13" xfId="0" applyFont="1" applyFill="1" applyBorder="1" applyAlignment="1">
      <alignment horizontal="center" vertical="center"/>
    </xf>
    <xf numFmtId="0" fontId="31" fillId="0" borderId="0" xfId="58" applyFont="1" applyFill="1" applyAlignment="1">
      <alignment horizontal="center" vertical="distributed" wrapText="1"/>
      <protection/>
    </xf>
    <xf numFmtId="0" fontId="0" fillId="0" borderId="0" xfId="0" applyAlignment="1">
      <alignment wrapText="1"/>
    </xf>
    <xf numFmtId="0" fontId="39" fillId="0" borderId="24" xfId="58" applyFont="1" applyFill="1" applyBorder="1" applyAlignment="1">
      <alignment horizontal="right"/>
      <protection/>
    </xf>
    <xf numFmtId="0" fontId="0" fillId="0" borderId="24" xfId="0" applyBorder="1" applyAlignment="1">
      <alignment horizontal="right"/>
    </xf>
    <xf numFmtId="0" fontId="31" fillId="0" borderId="14" xfId="58" applyFont="1" applyFill="1" applyBorder="1" applyAlignment="1">
      <alignment horizontal="center"/>
      <protection/>
    </xf>
    <xf numFmtId="0" fontId="31" fillId="0" borderId="13" xfId="58" applyFont="1" applyFill="1" applyBorder="1" applyAlignment="1">
      <alignment horizontal="center"/>
      <protection/>
    </xf>
    <xf numFmtId="0" fontId="32" fillId="0" borderId="0" xfId="58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3" fillId="0" borderId="11" xfId="58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53" fillId="0" borderId="11" xfId="58" applyFont="1" applyFill="1" applyBorder="1" applyAlignment="1">
      <alignment horizontal="center" vertical="center" wrapText="1"/>
      <protection/>
    </xf>
    <xf numFmtId="0" fontId="63" fillId="0" borderId="10" xfId="58" applyFont="1" applyFill="1" applyBorder="1" applyAlignment="1">
      <alignment horizontal="center" vertical="center" wrapText="1"/>
      <protection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7" fillId="0" borderId="0" xfId="58" applyFont="1" applyFill="1" applyAlignment="1">
      <alignment horizontal="center"/>
      <protection/>
    </xf>
    <xf numFmtId="0" fontId="3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wrapText="1"/>
    </xf>
    <xf numFmtId="49" fontId="40" fillId="0" borderId="12" xfId="0" applyNumberFormat="1" applyFont="1" applyFill="1" applyBorder="1" applyAlignment="1">
      <alignment horizontal="center" wrapText="1"/>
    </xf>
    <xf numFmtId="49" fontId="40" fillId="0" borderId="15" xfId="0" applyNumberFormat="1" applyFont="1" applyFill="1" applyBorder="1" applyAlignment="1">
      <alignment horizontal="center" wrapText="1"/>
    </xf>
    <xf numFmtId="0" fontId="43" fillId="0" borderId="0" xfId="58" applyFont="1" applyFill="1" applyAlignment="1">
      <alignment horizontal="left"/>
      <protection/>
    </xf>
    <xf numFmtId="0" fontId="0" fillId="0" borderId="0" xfId="0" applyFont="1" applyAlignment="1">
      <alignment horizontal="left"/>
    </xf>
    <xf numFmtId="0" fontId="43" fillId="0" borderId="0" xfId="58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3" fillId="0" borderId="0" xfId="58" applyFont="1" applyFill="1" applyAlignment="1">
      <alignment/>
      <protection/>
    </xf>
    <xf numFmtId="0" fontId="32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3" fillId="0" borderId="0" xfId="58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32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43" fillId="0" borderId="10" xfId="0" applyFont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1" fillId="0" borderId="10" xfId="0" applyFont="1" applyBorder="1" applyAlignment="1">
      <alignment horizontal="right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1" fontId="42" fillId="0" borderId="24" xfId="0" applyNumberFormat="1" applyFont="1" applyFill="1" applyBorder="1" applyAlignment="1">
      <alignment horizontal="center" vertical="center" wrapText="1"/>
    </xf>
    <xf numFmtId="1" fontId="40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32" fillId="0" borderId="14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 readingOrder="1"/>
    </xf>
    <xf numFmtId="0" fontId="0" fillId="0" borderId="0" xfId="0" applyAlignment="1">
      <alignment horizontal="right" vertical="center" readingOrder="1"/>
    </xf>
    <xf numFmtId="0" fontId="4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" fontId="43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horizontal="left"/>
    </xf>
    <xf numFmtId="0" fontId="37" fillId="0" borderId="0" xfId="58" applyFont="1" applyFill="1" applyAlignment="1">
      <alignment horizontal="left"/>
      <protection/>
    </xf>
    <xf numFmtId="0" fontId="57" fillId="0" borderId="0" xfId="0" applyFont="1" applyAlignment="1">
      <alignment horizontal="left"/>
    </xf>
    <xf numFmtId="0" fontId="37" fillId="0" borderId="0" xfId="58" applyFont="1" applyFill="1" applyAlignment="1">
      <alignment horizontal="left" wrapText="1"/>
      <protection/>
    </xf>
    <xf numFmtId="0" fontId="57" fillId="0" borderId="0" xfId="0" applyFont="1" applyAlignment="1">
      <alignment wrapText="1"/>
    </xf>
    <xf numFmtId="0" fontId="37" fillId="0" borderId="0" xfId="58" applyFont="1" applyFill="1" applyAlignment="1">
      <alignment/>
      <protection/>
    </xf>
    <xf numFmtId="0" fontId="57" fillId="0" borderId="0" xfId="0" applyFont="1" applyAlignment="1">
      <alignment/>
    </xf>
    <xf numFmtId="0" fontId="69" fillId="0" borderId="11" xfId="0" applyFont="1" applyBorder="1" applyAlignment="1">
      <alignment wrapText="1"/>
    </xf>
    <xf numFmtId="0" fontId="57" fillId="0" borderId="14" xfId="0" applyFont="1" applyBorder="1" applyAlignment="1">
      <alignment wrapText="1"/>
    </xf>
    <xf numFmtId="0" fontId="67" fillId="0" borderId="1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wrapText="1"/>
    </xf>
    <xf numFmtId="0" fontId="53" fillId="0" borderId="26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18" xfId="0" applyFont="1" applyBorder="1" applyAlignment="1">
      <alignment horizontal="center" wrapText="1"/>
    </xf>
    <xf numFmtId="0" fontId="53" fillId="0" borderId="24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32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32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32" fillId="0" borderId="0" xfId="0" applyFont="1" applyAlignment="1">
      <alignment horizontal="justify"/>
    </xf>
    <xf numFmtId="0" fontId="67" fillId="0" borderId="11" xfId="0" applyFont="1" applyBorder="1" applyAlignment="1">
      <alignment wrapText="1"/>
    </xf>
    <xf numFmtId="0" fontId="53" fillId="0" borderId="14" xfId="0" applyFont="1" applyBorder="1" applyAlignment="1">
      <alignment wrapText="1"/>
    </xf>
    <xf numFmtId="0" fontId="7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70" fillId="0" borderId="1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Бланк бюдж фор 2015" xfId="56"/>
    <cellStyle name="Обычный_tmp" xfId="57"/>
    <cellStyle name="Обычный_БЮДЖЕТ Алёхино  2009 !!!" xfId="58"/>
    <cellStyle name="Обычный_доходы изменения КБК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Лист1" xfId="67"/>
    <cellStyle name="Тысячи_Лист1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2076450</xdr:colOff>
      <xdr:row>0</xdr:row>
      <xdr:rowOff>0</xdr:rowOff>
    </xdr:from>
    <xdr:to>
      <xdr:col>4</xdr:col>
      <xdr:colOff>666750</xdr:colOff>
      <xdr:row>0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V="1">
          <a:off x="4876800" y="0"/>
          <a:ext cx="21526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P149"/>
  <sheetViews>
    <sheetView view="pageBreakPreview" zoomScaleSheetLayoutView="100" zoomScalePageLayoutView="0" workbookViewId="0" topLeftCell="A37">
      <selection activeCell="C86" sqref="C86"/>
    </sheetView>
  </sheetViews>
  <sheetFormatPr defaultColWidth="9.00390625" defaultRowHeight="12.75"/>
  <cols>
    <col min="1" max="1" width="63.875" style="8" customWidth="1"/>
    <col min="2" max="2" width="34.25390625" style="8" customWidth="1"/>
    <col min="3" max="3" width="16.875" style="92" customWidth="1"/>
    <col min="4" max="21" width="9.125" style="92" hidden="1" customWidth="1"/>
    <col min="22" max="16384" width="9.125" style="8" customWidth="1"/>
  </cols>
  <sheetData>
    <row r="1" spans="2:4" ht="15.75" hidden="1">
      <c r="B1" s="97" t="s">
        <v>19</v>
      </c>
      <c r="C1" s="64"/>
      <c r="D1" s="96"/>
    </row>
    <row r="2" spans="2:4" ht="15.75" hidden="1">
      <c r="B2" s="97" t="s">
        <v>206</v>
      </c>
      <c r="C2" s="64"/>
      <c r="D2" s="96"/>
    </row>
    <row r="3" spans="2:4" ht="15.75" hidden="1">
      <c r="B3" s="97" t="s">
        <v>395</v>
      </c>
      <c r="C3" s="64"/>
      <c r="D3" s="96"/>
    </row>
    <row r="4" spans="2:4" ht="15.75" hidden="1">
      <c r="B4" s="97" t="s">
        <v>427</v>
      </c>
      <c r="C4" s="64"/>
      <c r="D4" s="96"/>
    </row>
    <row r="5" spans="2:4" ht="15.75">
      <c r="B5" s="97" t="s">
        <v>19</v>
      </c>
      <c r="C5" s="64"/>
      <c r="D5" s="96"/>
    </row>
    <row r="6" spans="2:4" ht="15.75">
      <c r="B6" s="97" t="s">
        <v>206</v>
      </c>
      <c r="C6" s="64"/>
      <c r="D6" s="96"/>
    </row>
    <row r="7" spans="2:4" ht="15.75">
      <c r="B7" s="64" t="s">
        <v>431</v>
      </c>
      <c r="C7" s="64"/>
      <c r="D7" s="64"/>
    </row>
    <row r="8" spans="2:4" ht="15.75">
      <c r="B8" s="64" t="s">
        <v>438</v>
      </c>
      <c r="C8" s="64"/>
      <c r="D8" s="64"/>
    </row>
    <row r="9" spans="2:4" ht="15.75">
      <c r="B9" s="518"/>
      <c r="C9" s="518"/>
      <c r="D9" s="518"/>
    </row>
    <row r="11" ht="12.75" hidden="1"/>
    <row r="12" spans="1:21" ht="35.25" customHeight="1">
      <c r="A12" s="519" t="s">
        <v>437</v>
      </c>
      <c r="B12" s="519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</row>
    <row r="13" spans="1:4" ht="15.75">
      <c r="A13" s="63"/>
      <c r="B13" s="65" t="s">
        <v>357</v>
      </c>
      <c r="C13" s="194"/>
      <c r="D13" s="194"/>
    </row>
    <row r="14" spans="1:21" ht="21" customHeight="1">
      <c r="A14" s="520" t="s">
        <v>358</v>
      </c>
      <c r="B14" s="187" t="s">
        <v>359</v>
      </c>
      <c r="C14" s="522">
        <v>2021</v>
      </c>
      <c r="D14" s="524" t="s">
        <v>360</v>
      </c>
      <c r="E14" s="515" t="s">
        <v>361</v>
      </c>
      <c r="F14" s="515" t="s">
        <v>362</v>
      </c>
      <c r="G14" s="515" t="s">
        <v>363</v>
      </c>
      <c r="H14" s="515" t="s">
        <v>364</v>
      </c>
      <c r="I14" s="515" t="s">
        <v>365</v>
      </c>
      <c r="J14" s="515" t="s">
        <v>366</v>
      </c>
      <c r="K14" s="517" t="s">
        <v>367</v>
      </c>
      <c r="L14" s="515" t="s">
        <v>368</v>
      </c>
      <c r="M14" s="515" t="s">
        <v>369</v>
      </c>
      <c r="N14" s="515" t="s">
        <v>370</v>
      </c>
      <c r="O14" s="515" t="s">
        <v>371</v>
      </c>
      <c r="P14" s="515" t="s">
        <v>372</v>
      </c>
      <c r="Q14" s="515" t="s">
        <v>373</v>
      </c>
      <c r="R14" s="515" t="s">
        <v>374</v>
      </c>
      <c r="S14" s="515" t="s">
        <v>375</v>
      </c>
      <c r="T14" s="515" t="s">
        <v>376</v>
      </c>
      <c r="U14" s="515" t="s">
        <v>377</v>
      </c>
    </row>
    <row r="15" spans="1:21" ht="56.25" customHeight="1">
      <c r="A15" s="521"/>
      <c r="B15" s="66" t="s">
        <v>140</v>
      </c>
      <c r="C15" s="523"/>
      <c r="D15" s="524" t="s">
        <v>360</v>
      </c>
      <c r="E15" s="515" t="s">
        <v>361</v>
      </c>
      <c r="F15" s="515" t="s">
        <v>362</v>
      </c>
      <c r="G15" s="515" t="s">
        <v>363</v>
      </c>
      <c r="H15" s="515" t="s">
        <v>364</v>
      </c>
      <c r="I15" s="515" t="s">
        <v>365</v>
      </c>
      <c r="J15" s="515" t="s">
        <v>366</v>
      </c>
      <c r="K15" s="517" t="s">
        <v>367</v>
      </c>
      <c r="L15" s="515" t="s">
        <v>368</v>
      </c>
      <c r="M15" s="515" t="s">
        <v>369</v>
      </c>
      <c r="N15" s="515" t="s">
        <v>370</v>
      </c>
      <c r="O15" s="515" t="s">
        <v>371</v>
      </c>
      <c r="P15" s="515" t="s">
        <v>372</v>
      </c>
      <c r="Q15" s="515" t="s">
        <v>373</v>
      </c>
      <c r="R15" s="515" t="s">
        <v>374</v>
      </c>
      <c r="S15" s="515" t="s">
        <v>375</v>
      </c>
      <c r="T15" s="515" t="s">
        <v>376</v>
      </c>
      <c r="U15" s="516" t="s">
        <v>376</v>
      </c>
    </row>
    <row r="16" spans="1:21" ht="15.75">
      <c r="A16" s="85" t="s">
        <v>204</v>
      </c>
      <c r="B16" s="72" t="s">
        <v>290</v>
      </c>
      <c r="C16" s="221">
        <f>C17+C23+C28+C30+C38+C40+C45+C49+C52</f>
        <v>4000000</v>
      </c>
      <c r="D16" s="191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3"/>
    </row>
    <row r="17" spans="1:21" ht="15.75">
      <c r="A17" s="85" t="s">
        <v>241</v>
      </c>
      <c r="B17" s="72" t="s">
        <v>291</v>
      </c>
      <c r="C17" s="221">
        <f>C18</f>
        <v>1700000</v>
      </c>
      <c r="D17" s="191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3"/>
    </row>
    <row r="18" spans="1:21" ht="15.75">
      <c r="A18" s="153" t="s">
        <v>87</v>
      </c>
      <c r="B18" s="73" t="s">
        <v>292</v>
      </c>
      <c r="C18" s="222">
        <f>C19+C20+C21+C22</f>
        <v>1700000</v>
      </c>
      <c r="D18" s="191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3"/>
    </row>
    <row r="19" spans="1:21" ht="81.75">
      <c r="A19" s="95" t="s">
        <v>404</v>
      </c>
      <c r="B19" s="73" t="s">
        <v>293</v>
      </c>
      <c r="C19" s="228">
        <v>1700000</v>
      </c>
      <c r="D19" s="191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3"/>
    </row>
    <row r="20" spans="1:21" ht="47.25" hidden="1">
      <c r="A20" s="264" t="s">
        <v>411</v>
      </c>
      <c r="B20" s="265" t="s">
        <v>412</v>
      </c>
      <c r="C20" s="266">
        <v>0</v>
      </c>
      <c r="D20" s="191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3"/>
    </row>
    <row r="21" spans="1:21" ht="47.25" customHeight="1" hidden="1">
      <c r="A21" s="264" t="s">
        <v>411</v>
      </c>
      <c r="B21" s="73" t="s">
        <v>413</v>
      </c>
      <c r="C21" s="252">
        <v>0</v>
      </c>
      <c r="D21" s="191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3"/>
    </row>
    <row r="22" spans="1:21" ht="63" customHeight="1" hidden="1">
      <c r="A22" s="62" t="s">
        <v>124</v>
      </c>
      <c r="B22" s="73" t="s">
        <v>123</v>
      </c>
      <c r="C22" s="223">
        <v>0</v>
      </c>
      <c r="D22" s="191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3"/>
    </row>
    <row r="23" spans="1:21" ht="31.5">
      <c r="A23" s="152" t="s">
        <v>16</v>
      </c>
      <c r="B23" s="72" t="s">
        <v>307</v>
      </c>
      <c r="C23" s="221">
        <f>C24+C25+C26+C27</f>
        <v>667340</v>
      </c>
      <c r="D23" s="191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3"/>
    </row>
    <row r="24" spans="1:21" ht="126">
      <c r="A24" s="88" t="s">
        <v>396</v>
      </c>
      <c r="B24" s="73" t="s">
        <v>387</v>
      </c>
      <c r="C24" s="232">
        <v>306420</v>
      </c>
      <c r="D24" s="191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3"/>
    </row>
    <row r="25" spans="1:21" ht="141.75">
      <c r="A25" s="88" t="s">
        <v>390</v>
      </c>
      <c r="B25" s="73" t="s">
        <v>388</v>
      </c>
      <c r="C25" s="232">
        <v>1750</v>
      </c>
      <c r="D25" s="191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3"/>
    </row>
    <row r="26" spans="1:21" ht="126">
      <c r="A26" s="88" t="s">
        <v>392</v>
      </c>
      <c r="B26" s="73" t="s">
        <v>391</v>
      </c>
      <c r="C26" s="232">
        <v>403080</v>
      </c>
      <c r="D26" s="191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3"/>
    </row>
    <row r="27" spans="1:21" ht="126">
      <c r="A27" s="88" t="s">
        <v>394</v>
      </c>
      <c r="B27" s="73" t="s">
        <v>393</v>
      </c>
      <c r="C27" s="232">
        <v>-43910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3"/>
    </row>
    <row r="28" spans="1:21" ht="15.75" customHeight="1">
      <c r="A28" s="152" t="s">
        <v>242</v>
      </c>
      <c r="B28" s="72" t="s">
        <v>308</v>
      </c>
      <c r="C28" s="221">
        <f>C29</f>
        <v>2000</v>
      </c>
      <c r="D28" s="191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3"/>
    </row>
    <row r="29" spans="1:21" ht="15.75" customHeight="1">
      <c r="A29" s="88" t="s">
        <v>205</v>
      </c>
      <c r="B29" s="73" t="s">
        <v>294</v>
      </c>
      <c r="C29" s="211">
        <v>2000</v>
      </c>
      <c r="D29" s="191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3"/>
    </row>
    <row r="30" spans="1:21" ht="15.75">
      <c r="A30" s="152" t="s">
        <v>243</v>
      </c>
      <c r="B30" s="72" t="s">
        <v>309</v>
      </c>
      <c r="C30" s="221">
        <f>C31+C33</f>
        <v>1428434</v>
      </c>
      <c r="D30" s="191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3"/>
    </row>
    <row r="31" spans="1:21" ht="15.75">
      <c r="A31" s="86" t="s">
        <v>142</v>
      </c>
      <c r="B31" s="73" t="s">
        <v>295</v>
      </c>
      <c r="C31" s="222">
        <f>C32</f>
        <v>67400</v>
      </c>
      <c r="D31" s="191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3"/>
    </row>
    <row r="32" spans="1:21" ht="47.25">
      <c r="A32" s="87" t="s">
        <v>262</v>
      </c>
      <c r="B32" s="73" t="s">
        <v>296</v>
      </c>
      <c r="C32" s="222">
        <v>67400</v>
      </c>
      <c r="D32" s="191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</row>
    <row r="33" spans="1:21" ht="15.75">
      <c r="A33" s="86" t="s">
        <v>378</v>
      </c>
      <c r="B33" s="73" t="s">
        <v>297</v>
      </c>
      <c r="C33" s="222">
        <f>C35+C36</f>
        <v>1361034</v>
      </c>
      <c r="D33" s="191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3"/>
    </row>
    <row r="34" spans="1:21" ht="47.25" customHeight="1" hidden="1">
      <c r="A34" s="87" t="s">
        <v>143</v>
      </c>
      <c r="B34" s="73" t="s">
        <v>144</v>
      </c>
      <c r="C34" s="222">
        <f>C35</f>
        <v>1292700</v>
      </c>
      <c r="D34" s="191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3"/>
    </row>
    <row r="35" spans="1:21" ht="31.5">
      <c r="A35" s="62" t="s">
        <v>223</v>
      </c>
      <c r="B35" s="73" t="s">
        <v>298</v>
      </c>
      <c r="C35" s="222">
        <v>1292700</v>
      </c>
      <c r="D35" s="191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3"/>
    </row>
    <row r="36" spans="1:21" ht="31.5" customHeight="1" hidden="1">
      <c r="A36" s="62" t="s">
        <v>223</v>
      </c>
      <c r="B36" s="73" t="s">
        <v>145</v>
      </c>
      <c r="C36" s="222">
        <f>C37</f>
        <v>68334</v>
      </c>
      <c r="D36" s="19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3"/>
    </row>
    <row r="37" spans="1:21" ht="31.5">
      <c r="A37" s="62" t="s">
        <v>236</v>
      </c>
      <c r="B37" s="73" t="s">
        <v>299</v>
      </c>
      <c r="C37" s="222">
        <v>68334</v>
      </c>
      <c r="D37" s="191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3"/>
    </row>
    <row r="38" spans="1:21" ht="31.5" customHeight="1" hidden="1">
      <c r="A38" s="87" t="s">
        <v>284</v>
      </c>
      <c r="B38" s="73" t="s">
        <v>381</v>
      </c>
      <c r="C38" s="222"/>
      <c r="D38" s="191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3"/>
    </row>
    <row r="39" spans="1:21" ht="31.5" customHeight="1" hidden="1">
      <c r="A39" s="87" t="s">
        <v>125</v>
      </c>
      <c r="B39" s="73" t="s">
        <v>155</v>
      </c>
      <c r="C39" s="222"/>
      <c r="D39" s="191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3"/>
    </row>
    <row r="40" spans="1:21" ht="31.5">
      <c r="A40" s="153" t="s">
        <v>244</v>
      </c>
      <c r="B40" s="72" t="s">
        <v>310</v>
      </c>
      <c r="C40" s="221">
        <f>C41+C44</f>
        <v>165726</v>
      </c>
      <c r="D40" s="191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3"/>
    </row>
    <row r="41" spans="1:21" s="92" customFormat="1" ht="78.75">
      <c r="A41" s="87" t="s">
        <v>79</v>
      </c>
      <c r="B41" s="73" t="s">
        <v>81</v>
      </c>
      <c r="C41" s="222">
        <v>116600</v>
      </c>
      <c r="D41" s="191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3"/>
    </row>
    <row r="42" spans="1:21" ht="63" customHeight="1" hidden="1">
      <c r="A42" s="88" t="s">
        <v>18</v>
      </c>
      <c r="B42" s="73" t="s">
        <v>110</v>
      </c>
      <c r="C42" s="222">
        <v>0</v>
      </c>
      <c r="D42" s="191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3"/>
    </row>
    <row r="43" spans="1:21" ht="63" customHeight="1" hidden="1">
      <c r="A43" s="88" t="s">
        <v>18</v>
      </c>
      <c r="B43" s="73" t="s">
        <v>110</v>
      </c>
      <c r="C43" s="222">
        <v>0</v>
      </c>
      <c r="D43" s="191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3"/>
    </row>
    <row r="44" spans="1:250" s="25" customFormat="1" ht="78.75">
      <c r="A44" s="89" t="s">
        <v>379</v>
      </c>
      <c r="B44" s="73" t="s">
        <v>300</v>
      </c>
      <c r="C44" s="211">
        <v>49126</v>
      </c>
      <c r="D44" s="67"/>
      <c r="E44" s="195"/>
      <c r="F44" s="72"/>
      <c r="G44" s="154"/>
      <c r="H44" s="67"/>
      <c r="I44" s="195"/>
      <c r="J44" s="72"/>
      <c r="K44" s="154"/>
      <c r="L44" s="67"/>
      <c r="M44" s="195"/>
      <c r="N44" s="72"/>
      <c r="O44" s="154"/>
      <c r="P44" s="67"/>
      <c r="Q44" s="195"/>
      <c r="R44" s="72"/>
      <c r="S44" s="154"/>
      <c r="T44" s="67"/>
      <c r="U44" s="196"/>
      <c r="V44" s="68"/>
      <c r="W44" s="69"/>
      <c r="X44" s="70"/>
      <c r="Y44" s="30"/>
      <c r="Z44" s="68"/>
      <c r="AA44" s="69"/>
      <c r="AB44" s="70"/>
      <c r="AC44" s="30"/>
      <c r="AD44" s="68"/>
      <c r="AE44" s="69"/>
      <c r="AF44" s="70"/>
      <c r="AG44" s="30"/>
      <c r="AH44" s="68"/>
      <c r="AI44" s="69"/>
      <c r="AJ44" s="70"/>
      <c r="AK44" s="30"/>
      <c r="AL44" s="68"/>
      <c r="AM44" s="69"/>
      <c r="AN44" s="70"/>
      <c r="AO44" s="30"/>
      <c r="AP44" s="68"/>
      <c r="AQ44" s="69"/>
      <c r="AR44" s="70"/>
      <c r="AS44" s="30"/>
      <c r="AT44" s="68"/>
      <c r="AU44" s="69"/>
      <c r="AV44" s="70"/>
      <c r="AW44" s="30"/>
      <c r="AX44" s="68"/>
      <c r="AY44" s="69"/>
      <c r="AZ44" s="70"/>
      <c r="BA44" s="30"/>
      <c r="BB44" s="68"/>
      <c r="BC44" s="69"/>
      <c r="BD44" s="70"/>
      <c r="BE44" s="30"/>
      <c r="BF44" s="68"/>
      <c r="BG44" s="69"/>
      <c r="BH44" s="70"/>
      <c r="BI44" s="30"/>
      <c r="BJ44" s="68"/>
      <c r="BK44" s="69"/>
      <c r="BL44" s="70"/>
      <c r="BM44" s="30"/>
      <c r="BN44" s="68"/>
      <c r="BO44" s="69"/>
      <c r="BP44" s="70"/>
      <c r="BQ44" s="30"/>
      <c r="BR44" s="68"/>
      <c r="BS44" s="69"/>
      <c r="BT44" s="70"/>
      <c r="BU44" s="30"/>
      <c r="BV44" s="68"/>
      <c r="BW44" s="69"/>
      <c r="BX44" s="70"/>
      <c r="BY44" s="30"/>
      <c r="BZ44" s="68"/>
      <c r="CA44" s="69"/>
      <c r="CB44" s="70"/>
      <c r="CC44" s="30"/>
      <c r="CD44" s="68"/>
      <c r="CE44" s="69"/>
      <c r="CF44" s="70"/>
      <c r="CG44" s="30"/>
      <c r="CH44" s="68"/>
      <c r="CI44" s="69"/>
      <c r="CJ44" s="70"/>
      <c r="CK44" s="30"/>
      <c r="CL44" s="68"/>
      <c r="CM44" s="69"/>
      <c r="CN44" s="70"/>
      <c r="CO44" s="30"/>
      <c r="CP44" s="68"/>
      <c r="CQ44" s="69"/>
      <c r="CR44" s="70"/>
      <c r="CS44" s="30"/>
      <c r="CT44" s="68"/>
      <c r="CU44" s="69"/>
      <c r="CV44" s="70"/>
      <c r="CW44" s="30"/>
      <c r="CX44" s="68"/>
      <c r="CY44" s="69"/>
      <c r="CZ44" s="70"/>
      <c r="DA44" s="30"/>
      <c r="DB44" s="68"/>
      <c r="DC44" s="69"/>
      <c r="DD44" s="70"/>
      <c r="DE44" s="30"/>
      <c r="DF44" s="68"/>
      <c r="DG44" s="69"/>
      <c r="DH44" s="70"/>
      <c r="DI44" s="30"/>
      <c r="DJ44" s="68"/>
      <c r="DK44" s="69"/>
      <c r="DL44" s="70"/>
      <c r="DM44" s="30"/>
      <c r="DN44" s="68"/>
      <c r="DO44" s="69"/>
      <c r="DP44" s="70"/>
      <c r="DQ44" s="30"/>
      <c r="DR44" s="68"/>
      <c r="DS44" s="69"/>
      <c r="DT44" s="70"/>
      <c r="DU44" s="30"/>
      <c r="DV44" s="68"/>
      <c r="DW44" s="69"/>
      <c r="DX44" s="70"/>
      <c r="DY44" s="30"/>
      <c r="DZ44" s="68"/>
      <c r="EA44" s="69"/>
      <c r="EB44" s="70"/>
      <c r="EC44" s="30"/>
      <c r="ED44" s="68"/>
      <c r="EE44" s="69"/>
      <c r="EF44" s="70"/>
      <c r="EG44" s="30"/>
      <c r="EH44" s="68"/>
      <c r="EI44" s="69"/>
      <c r="EJ44" s="70"/>
      <c r="EK44" s="30"/>
      <c r="EL44" s="68"/>
      <c r="EM44" s="69"/>
      <c r="EN44" s="70"/>
      <c r="EO44" s="30"/>
      <c r="EP44" s="68"/>
      <c r="EQ44" s="69"/>
      <c r="ER44" s="70"/>
      <c r="ES44" s="30"/>
      <c r="ET44" s="68"/>
      <c r="EU44" s="69"/>
      <c r="EV44" s="70"/>
      <c r="EW44" s="30"/>
      <c r="EX44" s="68"/>
      <c r="EY44" s="69"/>
      <c r="EZ44" s="70"/>
      <c r="FA44" s="30"/>
      <c r="FB44" s="68"/>
      <c r="FC44" s="69"/>
      <c r="FD44" s="70"/>
      <c r="FE44" s="30"/>
      <c r="FF44" s="68"/>
      <c r="FG44" s="69"/>
      <c r="FH44" s="70"/>
      <c r="FI44" s="30"/>
      <c r="FJ44" s="68"/>
      <c r="FK44" s="69"/>
      <c r="FL44" s="70"/>
      <c r="FM44" s="30"/>
      <c r="FN44" s="68"/>
      <c r="FO44" s="69"/>
      <c r="FP44" s="70"/>
      <c r="FQ44" s="30"/>
      <c r="FR44" s="68"/>
      <c r="FS44" s="69"/>
      <c r="FT44" s="70"/>
      <c r="FU44" s="30"/>
      <c r="FV44" s="68"/>
      <c r="FW44" s="69"/>
      <c r="FX44" s="70"/>
      <c r="FY44" s="30"/>
      <c r="FZ44" s="68"/>
      <c r="GA44" s="69"/>
      <c r="GB44" s="70"/>
      <c r="GC44" s="30"/>
      <c r="GD44" s="68"/>
      <c r="GE44" s="69"/>
      <c r="GF44" s="70"/>
      <c r="GG44" s="30"/>
      <c r="GH44" s="68"/>
      <c r="GI44" s="69"/>
      <c r="GJ44" s="70"/>
      <c r="GK44" s="30"/>
      <c r="GL44" s="68"/>
      <c r="GM44" s="69"/>
      <c r="GN44" s="70"/>
      <c r="GO44" s="30"/>
      <c r="GP44" s="68"/>
      <c r="GQ44" s="69"/>
      <c r="GR44" s="70"/>
      <c r="GS44" s="30"/>
      <c r="GT44" s="68"/>
      <c r="GU44" s="69"/>
      <c r="GV44" s="70"/>
      <c r="GW44" s="30"/>
      <c r="GX44" s="68"/>
      <c r="GY44" s="69"/>
      <c r="GZ44" s="70"/>
      <c r="HA44" s="30"/>
      <c r="HB44" s="68"/>
      <c r="HC44" s="69"/>
      <c r="HD44" s="70"/>
      <c r="HE44" s="30"/>
      <c r="HF44" s="68"/>
      <c r="HG44" s="69"/>
      <c r="HH44" s="70"/>
      <c r="HI44" s="30"/>
      <c r="HJ44" s="68"/>
      <c r="HK44" s="69"/>
      <c r="HL44" s="70"/>
      <c r="HM44" s="30"/>
      <c r="HN44" s="68"/>
      <c r="HO44" s="69"/>
      <c r="HP44" s="70"/>
      <c r="HQ44" s="30"/>
      <c r="HR44" s="68"/>
      <c r="HS44" s="69"/>
      <c r="HT44" s="70"/>
      <c r="HU44" s="30"/>
      <c r="HV44" s="68"/>
      <c r="HW44" s="69"/>
      <c r="HX44" s="70"/>
      <c r="HY44" s="30"/>
      <c r="HZ44" s="68"/>
      <c r="IA44" s="69"/>
      <c r="IB44" s="70"/>
      <c r="IC44" s="30"/>
      <c r="ID44" s="68"/>
      <c r="IE44" s="69"/>
      <c r="IF44" s="70"/>
      <c r="IG44" s="30"/>
      <c r="IH44" s="68"/>
      <c r="II44" s="69"/>
      <c r="IJ44" s="70"/>
      <c r="IK44" s="30"/>
      <c r="IL44" s="68"/>
      <c r="IM44" s="69"/>
      <c r="IN44" s="70"/>
      <c r="IO44" s="30"/>
      <c r="IP44" s="68"/>
    </row>
    <row r="45" spans="1:21" s="156" customFormat="1" ht="32.25" thickBot="1">
      <c r="A45" s="155" t="s">
        <v>263</v>
      </c>
      <c r="B45" s="72" t="s">
        <v>311</v>
      </c>
      <c r="C45" s="221">
        <f>C46+C48+C47</f>
        <v>36500</v>
      </c>
      <c r="D45" s="197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9"/>
    </row>
    <row r="46" spans="1:21" ht="32.25" hidden="1" thickBot="1">
      <c r="A46" s="89" t="s">
        <v>264</v>
      </c>
      <c r="B46" s="73" t="s">
        <v>23</v>
      </c>
      <c r="C46" s="222">
        <v>0</v>
      </c>
      <c r="D46" s="191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3"/>
    </row>
    <row r="47" spans="1:21" ht="30" customHeight="1" thickBot="1">
      <c r="A47" s="89" t="s">
        <v>265</v>
      </c>
      <c r="B47" s="216" t="s">
        <v>302</v>
      </c>
      <c r="C47" s="225">
        <v>36000</v>
      </c>
      <c r="D47" s="215">
        <v>0.5</v>
      </c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3"/>
    </row>
    <row r="48" spans="1:21" ht="31.5" customHeight="1" thickBot="1">
      <c r="A48" s="224" t="s">
        <v>28</v>
      </c>
      <c r="B48" s="73" t="s">
        <v>29</v>
      </c>
      <c r="C48" s="222">
        <v>500</v>
      </c>
      <c r="D48" s="191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3"/>
    </row>
    <row r="49" spans="1:21" ht="15.75" customHeight="1" hidden="1">
      <c r="A49" s="89" t="s">
        <v>245</v>
      </c>
      <c r="B49" s="73" t="s">
        <v>83</v>
      </c>
      <c r="C49" s="222">
        <f>C50</f>
        <v>0</v>
      </c>
      <c r="D49" s="191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3"/>
    </row>
    <row r="50" spans="1:21" ht="39" customHeight="1" hidden="1">
      <c r="A50" s="169" t="s">
        <v>82</v>
      </c>
      <c r="B50" s="73" t="s">
        <v>80</v>
      </c>
      <c r="C50" s="222">
        <v>0</v>
      </c>
      <c r="D50" s="191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3"/>
    </row>
    <row r="51" spans="1:21" ht="47.25" customHeight="1" hidden="1">
      <c r="A51" s="89" t="s">
        <v>207</v>
      </c>
      <c r="B51" s="73" t="s">
        <v>112</v>
      </c>
      <c r="C51" s="222">
        <v>0</v>
      </c>
      <c r="D51" s="200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3"/>
    </row>
    <row r="52" spans="1:21" s="156" customFormat="1" ht="15.75" hidden="1">
      <c r="A52" s="164" t="s">
        <v>266</v>
      </c>
      <c r="B52" s="164" t="s">
        <v>312</v>
      </c>
      <c r="C52" s="226">
        <f>C53</f>
        <v>0</v>
      </c>
      <c r="D52" s="201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9"/>
    </row>
    <row r="53" spans="1:21" ht="31.5" customHeight="1" hidden="1">
      <c r="A53" s="144" t="s">
        <v>220</v>
      </c>
      <c r="B53" s="145" t="s">
        <v>221</v>
      </c>
      <c r="C53" s="227">
        <f>C54</f>
        <v>0</v>
      </c>
      <c r="D53" s="200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3"/>
    </row>
    <row r="54" spans="1:21" ht="47.25" hidden="1">
      <c r="A54" s="144" t="s">
        <v>267</v>
      </c>
      <c r="B54" s="145" t="s">
        <v>303</v>
      </c>
      <c r="C54" s="227">
        <v>0</v>
      </c>
      <c r="D54" s="200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3"/>
    </row>
    <row r="55" spans="1:21" s="156" customFormat="1" ht="15.75">
      <c r="A55" s="155" t="s">
        <v>382</v>
      </c>
      <c r="B55" s="72" t="s">
        <v>313</v>
      </c>
      <c r="C55" s="221">
        <f>C56+C81+C85</f>
        <v>6610200</v>
      </c>
      <c r="D55" s="201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9"/>
    </row>
    <row r="56" spans="1:21" s="156" customFormat="1" ht="31.5">
      <c r="A56" s="155" t="s">
        <v>268</v>
      </c>
      <c r="B56" s="72" t="s">
        <v>314</v>
      </c>
      <c r="C56" s="221">
        <f>C57+C63+C73+C79</f>
        <v>6610200</v>
      </c>
      <c r="D56" s="201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9"/>
    </row>
    <row r="57" spans="1:21" s="156" customFormat="1" ht="31.5">
      <c r="A57" s="163" t="s">
        <v>269</v>
      </c>
      <c r="B57" s="72" t="s">
        <v>22</v>
      </c>
      <c r="C57" s="221">
        <f>C59</f>
        <v>5362400</v>
      </c>
      <c r="D57" s="197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9"/>
    </row>
    <row r="58" spans="1:21" ht="31.5" customHeight="1" hidden="1">
      <c r="A58" s="62" t="s">
        <v>36</v>
      </c>
      <c r="B58" s="73" t="s">
        <v>208</v>
      </c>
      <c r="C58" s="222">
        <f>C59+C60</f>
        <v>5362400</v>
      </c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3"/>
    </row>
    <row r="59" spans="1:21" ht="44.25" customHeight="1">
      <c r="A59" s="62" t="s">
        <v>453</v>
      </c>
      <c r="B59" s="73" t="s">
        <v>448</v>
      </c>
      <c r="C59" s="222">
        <v>5362400</v>
      </c>
      <c r="D59" s="191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3"/>
    </row>
    <row r="60" spans="1:21" ht="31.5" customHeight="1" hidden="1">
      <c r="A60" s="89" t="s">
        <v>135</v>
      </c>
      <c r="B60" s="73" t="s">
        <v>208</v>
      </c>
      <c r="C60" s="222">
        <v>0</v>
      </c>
      <c r="D60" s="191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3"/>
    </row>
    <row r="61" spans="1:21" ht="31.5" customHeight="1" hidden="1">
      <c r="A61" s="89" t="s">
        <v>235</v>
      </c>
      <c r="B61" s="73"/>
      <c r="C61" s="222">
        <v>0</v>
      </c>
      <c r="D61" s="191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3"/>
    </row>
    <row r="62" spans="1:21" ht="15.75" customHeight="1" hidden="1">
      <c r="A62" s="89"/>
      <c r="B62" s="73"/>
      <c r="C62" s="222"/>
      <c r="D62" s="191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3"/>
    </row>
    <row r="63" spans="1:21" s="156" customFormat="1" ht="31.5" customHeight="1">
      <c r="A63" s="163" t="s">
        <v>454</v>
      </c>
      <c r="B63" s="72" t="s">
        <v>402</v>
      </c>
      <c r="C63" s="221">
        <f>C65+C66</f>
        <v>974700</v>
      </c>
      <c r="D63" s="197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9"/>
    </row>
    <row r="64" spans="1:21" ht="47.25" customHeight="1" hidden="1">
      <c r="A64" s="144" t="s">
        <v>237</v>
      </c>
      <c r="B64" s="145" t="s">
        <v>238</v>
      </c>
      <c r="C64" s="222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3"/>
    </row>
    <row r="65" spans="1:21" s="92" customFormat="1" ht="35.25" customHeight="1">
      <c r="A65" s="90" t="s">
        <v>399</v>
      </c>
      <c r="B65" s="73" t="s">
        <v>401</v>
      </c>
      <c r="C65" s="222">
        <v>259700</v>
      </c>
      <c r="D65" s="191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3"/>
    </row>
    <row r="66" spans="1:21" ht="36" customHeight="1">
      <c r="A66" s="268" t="s">
        <v>439</v>
      </c>
      <c r="B66" s="73" t="s">
        <v>400</v>
      </c>
      <c r="C66" s="222">
        <v>715000</v>
      </c>
      <c r="D66" s="191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3"/>
    </row>
    <row r="67" spans="1:21" ht="33.75" customHeight="1" hidden="1">
      <c r="A67" s="90" t="s">
        <v>403</v>
      </c>
      <c r="B67" s="73" t="s">
        <v>400</v>
      </c>
      <c r="C67" s="222">
        <v>0</v>
      </c>
      <c r="D67" s="191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3"/>
    </row>
    <row r="68" spans="1:21" ht="18.75" customHeight="1" hidden="1">
      <c r="A68" s="268" t="s">
        <v>424</v>
      </c>
      <c r="B68" s="73" t="s">
        <v>425</v>
      </c>
      <c r="C68" s="222">
        <v>0</v>
      </c>
      <c r="D68" s="191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3"/>
    </row>
    <row r="69" spans="1:21" ht="15.75" customHeight="1" hidden="1">
      <c r="A69" s="90" t="s">
        <v>230</v>
      </c>
      <c r="B69" s="73" t="s">
        <v>209</v>
      </c>
      <c r="C69" s="222"/>
      <c r="D69" s="191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3"/>
    </row>
    <row r="70" spans="1:21" ht="15.75" customHeight="1" hidden="1">
      <c r="A70" s="146" t="s">
        <v>231</v>
      </c>
      <c r="B70" s="73" t="s">
        <v>250</v>
      </c>
      <c r="C70" s="222">
        <v>0</v>
      </c>
      <c r="D70" s="191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3"/>
    </row>
    <row r="71" spans="1:21" ht="15.75" customHeight="1" hidden="1">
      <c r="A71" s="146" t="s">
        <v>232</v>
      </c>
      <c r="B71" s="73" t="s">
        <v>209</v>
      </c>
      <c r="C71" s="222"/>
      <c r="D71" s="191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3"/>
    </row>
    <row r="72" spans="1:21" ht="126" customHeight="1" hidden="1">
      <c r="A72" s="95" t="s">
        <v>259</v>
      </c>
      <c r="B72" s="73" t="s">
        <v>209</v>
      </c>
      <c r="C72" s="222"/>
      <c r="D72" s="191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3"/>
    </row>
    <row r="73" spans="1:21" s="156" customFormat="1" ht="31.5">
      <c r="A73" s="163" t="s">
        <v>271</v>
      </c>
      <c r="B73" s="72" t="s">
        <v>25</v>
      </c>
      <c r="C73" s="221">
        <f>C75+C76</f>
        <v>138000</v>
      </c>
      <c r="D73" s="197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9"/>
    </row>
    <row r="74" spans="1:21" ht="31.5" customHeight="1" hidden="1">
      <c r="A74" s="89" t="s">
        <v>273</v>
      </c>
      <c r="B74" s="73" t="s">
        <v>305</v>
      </c>
      <c r="C74" s="222">
        <v>0</v>
      </c>
      <c r="D74" s="191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3"/>
    </row>
    <row r="75" spans="1:21" ht="31.5">
      <c r="A75" s="89" t="s">
        <v>273</v>
      </c>
      <c r="B75" s="73" t="s">
        <v>30</v>
      </c>
      <c r="C75" s="228">
        <v>700</v>
      </c>
      <c r="D75" s="191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3"/>
    </row>
    <row r="76" spans="1:21" ht="51.75" customHeight="1">
      <c r="A76" s="62" t="s">
        <v>272</v>
      </c>
      <c r="B76" s="73" t="s">
        <v>24</v>
      </c>
      <c r="C76" s="222">
        <v>137300</v>
      </c>
      <c r="D76" s="191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3"/>
    </row>
    <row r="77" spans="1:21" ht="15.75" customHeight="1" hidden="1">
      <c r="A77" s="89" t="s">
        <v>84</v>
      </c>
      <c r="B77" s="73"/>
      <c r="C77" s="222">
        <v>0</v>
      </c>
      <c r="D77" s="191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3"/>
    </row>
    <row r="78" spans="1:21" ht="78.75" customHeight="1" hidden="1">
      <c r="A78" s="89" t="s">
        <v>248</v>
      </c>
      <c r="B78" s="73" t="s">
        <v>305</v>
      </c>
      <c r="C78" s="222">
        <v>0</v>
      </c>
      <c r="D78" s="191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3"/>
    </row>
    <row r="79" spans="1:21" s="156" customFormat="1" ht="15.75">
      <c r="A79" s="155" t="s">
        <v>252</v>
      </c>
      <c r="B79" s="72" t="s">
        <v>27</v>
      </c>
      <c r="C79" s="221">
        <f>C80</f>
        <v>135100</v>
      </c>
      <c r="D79" s="197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9"/>
    </row>
    <row r="80" spans="1:21" ht="32.25" customHeight="1">
      <c r="A80" s="89" t="s">
        <v>46</v>
      </c>
      <c r="B80" s="73" t="s">
        <v>26</v>
      </c>
      <c r="C80" s="222">
        <v>135100</v>
      </c>
      <c r="D80" s="191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3"/>
    </row>
    <row r="81" spans="1:21" s="156" customFormat="1" ht="15.75" customHeight="1" hidden="1">
      <c r="A81" s="155" t="s">
        <v>246</v>
      </c>
      <c r="B81" s="72" t="s">
        <v>315</v>
      </c>
      <c r="C81" s="221">
        <f>C82</f>
        <v>0</v>
      </c>
      <c r="D81" s="197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9"/>
    </row>
    <row r="82" spans="1:21" ht="15.75" customHeight="1" hidden="1">
      <c r="A82" s="89" t="s">
        <v>380</v>
      </c>
      <c r="B82" s="73" t="s">
        <v>306</v>
      </c>
      <c r="C82" s="222">
        <v>0</v>
      </c>
      <c r="D82" s="191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3"/>
    </row>
    <row r="83" spans="1:21" ht="15.75" customHeight="1" hidden="1">
      <c r="A83" s="89" t="s">
        <v>383</v>
      </c>
      <c r="B83" s="73" t="s">
        <v>384</v>
      </c>
      <c r="C83" s="222">
        <v>0</v>
      </c>
      <c r="D83" s="191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3"/>
    </row>
    <row r="84" spans="1:21" ht="31.5" customHeight="1" hidden="1">
      <c r="A84" s="89" t="s">
        <v>274</v>
      </c>
      <c r="B84" s="73" t="s">
        <v>397</v>
      </c>
      <c r="C84" s="222">
        <f>C85</f>
        <v>0</v>
      </c>
      <c r="D84" s="191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3"/>
    </row>
    <row r="85" spans="1:21" ht="47.25" customHeight="1" hidden="1">
      <c r="A85" s="89" t="s">
        <v>8</v>
      </c>
      <c r="B85" s="73" t="s">
        <v>398</v>
      </c>
      <c r="C85" s="222">
        <v>0</v>
      </c>
      <c r="D85" s="191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3"/>
    </row>
    <row r="86" spans="1:21" ht="15.75">
      <c r="A86" s="89" t="s">
        <v>385</v>
      </c>
      <c r="B86" s="73"/>
      <c r="C86" s="221">
        <f>C16+C55</f>
        <v>10610200</v>
      </c>
      <c r="D86" s="191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3"/>
    </row>
    <row r="87" spans="1:22" ht="24.75" customHeight="1">
      <c r="A87" s="53"/>
      <c r="B87" s="29"/>
      <c r="C87" s="93"/>
      <c r="D87" s="93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94"/>
    </row>
    <row r="88" spans="1:21" ht="12.75">
      <c r="A88" s="54"/>
      <c r="B88" s="29"/>
      <c r="C88" s="203"/>
      <c r="D88" s="93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</row>
    <row r="89" spans="1:21" ht="15.75" customHeight="1">
      <c r="A89" s="27"/>
      <c r="B89" s="23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</row>
    <row r="90" spans="1:21" ht="18.75">
      <c r="A90" s="27"/>
      <c r="B90" s="23"/>
      <c r="C90" s="204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</row>
    <row r="91" spans="1:21" ht="12.75">
      <c r="A91" s="26"/>
      <c r="B91" s="23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</row>
    <row r="92" spans="1:21" ht="12.75">
      <c r="A92" s="27"/>
      <c r="B92" s="23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</row>
    <row r="93" spans="1:21" ht="12.75">
      <c r="A93" s="28"/>
      <c r="B93" s="23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</row>
    <row r="94" spans="1:21" ht="30" customHeight="1">
      <c r="A94" s="38"/>
      <c r="B94" s="29"/>
      <c r="C94" s="205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</row>
    <row r="95" spans="1:21" ht="15.75">
      <c r="A95" s="30"/>
      <c r="B95" s="29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</row>
    <row r="96" spans="1:21" ht="15.75" customHeight="1">
      <c r="A96" s="32"/>
      <c r="B96" s="25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</row>
    <row r="97" spans="1:21" ht="12.75">
      <c r="A97" s="25"/>
      <c r="B97" s="25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</row>
    <row r="98" spans="1:21" ht="15.75">
      <c r="A98" s="35"/>
      <c r="B98" s="25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</row>
    <row r="99" spans="1:21" ht="12.75">
      <c r="A99" s="25"/>
      <c r="B99" s="25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</row>
    <row r="100" spans="1:21" ht="15.75">
      <c r="A100" s="35"/>
      <c r="B100" s="25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</row>
    <row r="101" spans="1:21" ht="12.75">
      <c r="A101" s="25"/>
      <c r="B101" s="25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</row>
    <row r="102" spans="1:21" ht="12.75">
      <c r="A102" s="25"/>
      <c r="B102" s="25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</row>
    <row r="103" spans="1:21" ht="12.75">
      <c r="A103" s="25"/>
      <c r="B103" s="25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</row>
    <row r="104" spans="1:21" ht="12.75">
      <c r="A104" s="25"/>
      <c r="B104" s="25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ht="12.75">
      <c r="A105" s="25"/>
      <c r="B105" s="25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ht="12.75">
      <c r="A106" s="25"/>
      <c r="B106" s="25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</row>
    <row r="107" spans="1:21" ht="12.75">
      <c r="A107" s="25"/>
      <c r="B107" s="25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1:21" ht="12.75">
      <c r="A108" s="25"/>
      <c r="B108" s="25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1:21" ht="12.75">
      <c r="A109" s="25"/>
      <c r="B109" s="25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</row>
    <row r="110" spans="1:21" ht="12.75">
      <c r="A110" s="36"/>
      <c r="B110" s="25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21" ht="12.75">
      <c r="A111" s="36"/>
      <c r="B111" s="25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21" ht="12.75">
      <c r="A112" s="25"/>
      <c r="B112" s="25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1" ht="12.75">
      <c r="A113" s="25"/>
      <c r="B113" s="25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1:21" ht="12.75">
      <c r="A114" s="25"/>
      <c r="B114" s="25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1:21" ht="12.75">
      <c r="A115" s="25"/>
      <c r="B115" s="25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  <row r="116" spans="1:21" ht="12.75">
      <c r="A116" s="25"/>
      <c r="B116" s="25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1:21" ht="12.75">
      <c r="A117" s="25"/>
      <c r="B117" s="25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ht="12.75">
      <c r="A118" s="25"/>
      <c r="B118" s="25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1:21" ht="12.75">
      <c r="A119" s="25"/>
      <c r="B119" s="25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1:21" ht="12.75">
      <c r="A120" s="25"/>
      <c r="B120" s="25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1:21" ht="12.75">
      <c r="A121" s="36"/>
      <c r="B121" s="25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1:21" ht="12.75">
      <c r="A122" s="36"/>
      <c r="B122" s="25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1:21" ht="12.75">
      <c r="A123" s="25"/>
      <c r="B123" s="25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12.75">
      <c r="A124" s="25"/>
      <c r="B124" s="25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12.75">
      <c r="A125" s="25"/>
      <c r="B125" s="25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1:21" ht="12.75">
      <c r="A126" s="25"/>
      <c r="B126" s="25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ht="12.75">
      <c r="A127" s="25"/>
      <c r="B127" s="25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ht="12.75">
      <c r="A128" s="25"/>
      <c r="B128" s="25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12.75">
      <c r="A129" s="25"/>
      <c r="B129" s="25"/>
      <c r="C129" s="209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ht="12.75">
      <c r="A130" s="25"/>
      <c r="B130" s="25"/>
      <c r="C130" s="209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ht="12.75">
      <c r="A131" s="25"/>
      <c r="B131" s="25"/>
      <c r="C131" s="207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ht="12.75">
      <c r="A132" s="25"/>
      <c r="B132" s="25"/>
      <c r="C132" s="207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ht="12.75">
      <c r="A133" s="25"/>
      <c r="B133" s="25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ht="12.75">
      <c r="A134" s="25"/>
      <c r="B134" s="25"/>
      <c r="C134" s="207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ht="12.75">
      <c r="A135" s="25"/>
      <c r="B135" s="25"/>
      <c r="C135" s="207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ht="12.75">
      <c r="A136" s="25"/>
      <c r="B136" s="25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ht="12.75">
      <c r="A137" s="25"/>
      <c r="B137" s="25"/>
      <c r="C137" s="207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ht="12.75">
      <c r="A138" s="25"/>
      <c r="B138" s="25"/>
      <c r="C138" s="207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ht="12.75">
      <c r="A139" s="25"/>
      <c r="B139" s="25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ht="12.75">
      <c r="A140" s="25"/>
      <c r="B140" s="25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12.75">
      <c r="A141" s="25"/>
      <c r="B141" s="25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ht="12.75">
      <c r="A142" s="25"/>
      <c r="B142" s="25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ht="12.75">
      <c r="A143" s="25"/>
      <c r="B143" s="25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ht="12.75">
      <c r="A144" s="25"/>
      <c r="B144" s="25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ht="12.75">
      <c r="A145" s="25"/>
      <c r="B145" s="25"/>
      <c r="C145" s="209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  <row r="146" spans="1:21" ht="12.75">
      <c r="A146" s="25"/>
      <c r="B146" s="25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1:21" ht="12.75">
      <c r="A147" s="25"/>
      <c r="B147" s="25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</row>
    <row r="148" spans="1:21" ht="12.75">
      <c r="A148" s="25"/>
      <c r="B148" s="25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ht="12.75">
      <c r="A149" s="25"/>
      <c r="B149" s="25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</sheetData>
  <sheetProtection/>
  <mergeCells count="22">
    <mergeCell ref="B9:D9"/>
    <mergeCell ref="A12:U12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</mergeCells>
  <printOptions/>
  <pageMargins left="0.7874015748031497" right="0.3937007874015748" top="0.7874015748031497" bottom="0.7874015748031497" header="0.31496062992125984" footer="0.31496062992125984"/>
  <pageSetup fitToHeight="2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3" sqref="C1:C16384"/>
    </sheetView>
  </sheetViews>
  <sheetFormatPr defaultColWidth="9.00390625" defaultRowHeight="12.75"/>
  <cols>
    <col min="1" max="1" width="27.00390625" style="0" customWidth="1"/>
    <col min="2" max="2" width="10.00390625" style="0" customWidth="1"/>
    <col min="3" max="3" width="11.25390625" style="0" customWidth="1"/>
    <col min="4" max="4" width="7.75390625" style="0" customWidth="1"/>
    <col min="5" max="5" width="10.25390625" style="0" customWidth="1"/>
    <col min="6" max="6" width="8.375" style="0" customWidth="1"/>
    <col min="8" max="8" width="12.625" style="0" customWidth="1"/>
    <col min="9" max="9" width="14.375" style="0" customWidth="1"/>
  </cols>
  <sheetData>
    <row r="1" spans="1:10" ht="12.75">
      <c r="A1" s="40"/>
      <c r="B1" s="40"/>
      <c r="C1" s="580"/>
      <c r="D1" s="580"/>
      <c r="E1" s="580"/>
      <c r="F1" s="580"/>
      <c r="G1" s="560" t="s">
        <v>623</v>
      </c>
      <c r="H1" s="534"/>
      <c r="I1" s="534"/>
      <c r="J1" s="472"/>
    </row>
    <row r="2" spans="1:10" ht="12.75">
      <c r="A2" s="40"/>
      <c r="B2" s="40"/>
      <c r="C2" s="580"/>
      <c r="D2" s="580"/>
      <c r="E2" s="580"/>
      <c r="F2" s="580"/>
      <c r="G2" s="560" t="s">
        <v>106</v>
      </c>
      <c r="H2" s="534"/>
      <c r="I2" s="534"/>
      <c r="J2" s="472"/>
    </row>
    <row r="3" spans="1:10" ht="12.75">
      <c r="A3" s="40"/>
      <c r="B3" s="40"/>
      <c r="C3" s="91"/>
      <c r="D3" s="91"/>
      <c r="E3" s="560" t="s">
        <v>431</v>
      </c>
      <c r="F3" s="535"/>
      <c r="G3" s="535"/>
      <c r="H3" s="535"/>
      <c r="I3" s="535"/>
      <c r="J3" s="91"/>
    </row>
    <row r="4" spans="1:10" ht="12.75">
      <c r="A4" s="40"/>
      <c r="B4" s="40"/>
      <c r="C4" s="580"/>
      <c r="D4" s="580"/>
      <c r="E4" s="580"/>
      <c r="F4" s="580"/>
      <c r="G4" s="560" t="s">
        <v>609</v>
      </c>
      <c r="H4" s="534"/>
      <c r="I4" s="534"/>
      <c r="J4" s="472"/>
    </row>
    <row r="5" spans="1:6" ht="12.75" hidden="1">
      <c r="A5" s="40"/>
      <c r="B5" s="40"/>
      <c r="C5" s="580"/>
      <c r="D5" s="580"/>
      <c r="E5" s="580"/>
      <c r="F5" s="580"/>
    </row>
    <row r="6" spans="1:6" ht="12.75">
      <c r="A6" s="40"/>
      <c r="B6" s="40"/>
      <c r="C6" s="41"/>
      <c r="D6" s="41"/>
      <c r="E6" s="41"/>
      <c r="F6" s="41"/>
    </row>
    <row r="7" spans="1:9" ht="12.75">
      <c r="A7" s="576" t="s">
        <v>33</v>
      </c>
      <c r="B7" s="576"/>
      <c r="C7" s="576"/>
      <c r="D7" s="576"/>
      <c r="E7" s="576"/>
      <c r="F7" s="576"/>
      <c r="G7" s="535"/>
      <c r="H7" s="535"/>
      <c r="I7" s="535"/>
    </row>
    <row r="8" spans="1:9" ht="12.75">
      <c r="A8" s="576" t="s">
        <v>593</v>
      </c>
      <c r="B8" s="576"/>
      <c r="C8" s="576"/>
      <c r="D8" s="576"/>
      <c r="E8" s="576"/>
      <c r="F8" s="576"/>
      <c r="G8" s="535"/>
      <c r="H8" s="535"/>
      <c r="I8" s="535"/>
    </row>
    <row r="9" spans="1:6" ht="12.75">
      <c r="A9" s="40"/>
      <c r="B9" s="40"/>
      <c r="C9" s="40"/>
      <c r="D9" s="40"/>
      <c r="E9" s="40"/>
      <c r="F9" s="40"/>
    </row>
    <row r="10" spans="1:9" ht="129" customHeight="1">
      <c r="A10" s="294" t="s">
        <v>469</v>
      </c>
      <c r="B10" s="167" t="s">
        <v>466</v>
      </c>
      <c r="C10" s="43" t="s">
        <v>592</v>
      </c>
      <c r="D10" s="43" t="s">
        <v>594</v>
      </c>
      <c r="E10" s="43" t="s">
        <v>595</v>
      </c>
      <c r="F10" s="43" t="s">
        <v>493</v>
      </c>
      <c r="G10" s="43" t="s">
        <v>596</v>
      </c>
      <c r="H10" s="43" t="s">
        <v>597</v>
      </c>
      <c r="I10" s="43" t="s">
        <v>598</v>
      </c>
    </row>
    <row r="11" spans="1:9" ht="31.5">
      <c r="A11" s="463" t="s">
        <v>108</v>
      </c>
      <c r="B11" s="463"/>
      <c r="C11" s="464">
        <f>C13+C14</f>
        <v>571.7</v>
      </c>
      <c r="D11" s="464">
        <f aca="true" t="shared" si="0" ref="D11:I11">D13+D14</f>
        <v>728.82</v>
      </c>
      <c r="E11" s="464">
        <f t="shared" si="0"/>
        <v>571.7</v>
      </c>
      <c r="F11" s="464">
        <f>C11+D11-E11</f>
        <v>728.8199999999999</v>
      </c>
      <c r="G11" s="464">
        <f t="shared" si="0"/>
        <v>863.63</v>
      </c>
      <c r="H11" s="464">
        <f t="shared" si="0"/>
        <v>728.82</v>
      </c>
      <c r="I11" s="464">
        <f t="shared" si="0"/>
        <v>863.63</v>
      </c>
    </row>
    <row r="12" spans="1:9" ht="34.5" customHeight="1">
      <c r="A12" s="463" t="s">
        <v>86</v>
      </c>
      <c r="B12" s="463"/>
      <c r="C12" s="381"/>
      <c r="D12" s="464"/>
      <c r="E12" s="464"/>
      <c r="F12" s="464"/>
      <c r="G12" s="464"/>
      <c r="H12" s="464"/>
      <c r="I12" s="464"/>
    </row>
    <row r="13" spans="1:9" ht="48.75" customHeight="1">
      <c r="A13" s="463" t="s">
        <v>85</v>
      </c>
      <c r="B13" s="322" t="s">
        <v>468</v>
      </c>
      <c r="C13" s="381">
        <v>383.7</v>
      </c>
      <c r="D13" s="381">
        <v>728.82</v>
      </c>
      <c r="E13" s="381">
        <v>383.7</v>
      </c>
      <c r="F13" s="381">
        <v>728.82</v>
      </c>
      <c r="G13" s="381">
        <v>863.63</v>
      </c>
      <c r="H13" s="381">
        <v>728.82</v>
      </c>
      <c r="I13" s="381">
        <f>F13+G13-H13</f>
        <v>863.63</v>
      </c>
    </row>
    <row r="14" spans="1:9" ht="78.75" customHeight="1">
      <c r="A14" s="463" t="s">
        <v>166</v>
      </c>
      <c r="B14" s="463"/>
      <c r="C14" s="381">
        <v>188</v>
      </c>
      <c r="D14" s="381"/>
      <c r="E14" s="381">
        <v>188</v>
      </c>
      <c r="F14" s="381">
        <v>0</v>
      </c>
      <c r="G14" s="381"/>
      <c r="H14" s="381">
        <v>0</v>
      </c>
      <c r="I14" s="381">
        <f>C14-E14-H14</f>
        <v>0</v>
      </c>
    </row>
    <row r="15" spans="1:6" ht="12.75">
      <c r="A15" s="42"/>
      <c r="B15" s="42"/>
      <c r="C15" s="42"/>
      <c r="D15" s="42"/>
      <c r="E15" s="42"/>
      <c r="F15" s="42"/>
    </row>
    <row r="16" spans="1:6" ht="12.75">
      <c r="A16" s="42"/>
      <c r="B16" s="42"/>
      <c r="C16" s="42"/>
      <c r="D16" s="42"/>
      <c r="E16" s="42"/>
      <c r="F16" s="42"/>
    </row>
  </sheetData>
  <sheetProtection/>
  <mergeCells count="10">
    <mergeCell ref="G2:I2"/>
    <mergeCell ref="E3:I3"/>
    <mergeCell ref="G4:I4"/>
    <mergeCell ref="A7:I7"/>
    <mergeCell ref="A8:I8"/>
    <mergeCell ref="C1:F1"/>
    <mergeCell ref="C2:F2"/>
    <mergeCell ref="C5:F5"/>
    <mergeCell ref="C4:F4"/>
    <mergeCell ref="G1:I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BI45"/>
  <sheetViews>
    <sheetView zoomScale="96" zoomScaleNormal="96" zoomScalePageLayoutView="0" workbookViewId="0" topLeftCell="B24">
      <selection activeCell="B14" sqref="B14"/>
    </sheetView>
  </sheetViews>
  <sheetFormatPr defaultColWidth="7.625" defaultRowHeight="12.75"/>
  <cols>
    <col min="1" max="1" width="0.12890625" style="10" hidden="1" customWidth="1"/>
    <col min="2" max="2" width="55.125" style="10" customWidth="1"/>
    <col min="3" max="3" width="34.625" style="13" customWidth="1"/>
    <col min="4" max="4" width="20.00390625" style="22" customWidth="1"/>
    <col min="5" max="5" width="0.2421875" style="10" customWidth="1"/>
    <col min="6" max="6" width="0.875" style="10" hidden="1" customWidth="1"/>
    <col min="7" max="7" width="1.12109375" style="10" customWidth="1"/>
    <col min="8" max="8" width="12.875" style="10" customWidth="1"/>
    <col min="9" max="9" width="10.75390625" style="10" customWidth="1"/>
    <col min="10" max="10" width="7.625" style="10" customWidth="1"/>
    <col min="11" max="11" width="8.25390625" style="10" bestFit="1" customWidth="1"/>
    <col min="12" max="16384" width="7.625" style="10" customWidth="1"/>
  </cols>
  <sheetData>
    <row r="1" spans="3:9" ht="12.75" hidden="1">
      <c r="C1" s="551" t="s">
        <v>257</v>
      </c>
      <c r="D1" s="552"/>
      <c r="E1" s="552"/>
      <c r="F1" s="552"/>
      <c r="G1" s="552"/>
      <c r="H1" s="8"/>
      <c r="I1" s="8"/>
    </row>
    <row r="2" spans="3:9" ht="12.75" hidden="1">
      <c r="C2" s="553" t="s">
        <v>206</v>
      </c>
      <c r="D2" s="554"/>
      <c r="E2" s="554"/>
      <c r="F2" s="554"/>
      <c r="G2" s="554"/>
      <c r="H2" s="554"/>
      <c r="I2" s="8"/>
    </row>
    <row r="3" spans="3:9" ht="12.75" hidden="1">
      <c r="C3" s="551" t="s">
        <v>409</v>
      </c>
      <c r="D3" s="555"/>
      <c r="E3" s="555"/>
      <c r="F3" s="555"/>
      <c r="G3" s="555"/>
      <c r="H3" s="555"/>
      <c r="I3" s="8"/>
    </row>
    <row r="4" spans="3:9" ht="13.5" customHeight="1" hidden="1">
      <c r="C4" s="551" t="s">
        <v>426</v>
      </c>
      <c r="D4" s="555"/>
      <c r="E4" s="555"/>
      <c r="F4" s="555"/>
      <c r="G4" s="555"/>
      <c r="H4" s="555"/>
      <c r="I4" s="253"/>
    </row>
    <row r="5" spans="3:9" ht="13.5" customHeight="1">
      <c r="C5" s="560" t="s">
        <v>624</v>
      </c>
      <c r="D5" s="560"/>
      <c r="E5" s="560"/>
      <c r="F5" s="560"/>
      <c r="G5" s="253"/>
      <c r="H5" s="253"/>
      <c r="I5" s="253"/>
    </row>
    <row r="6" spans="2:9" ht="12.75" customHeight="1">
      <c r="B6" s="137"/>
      <c r="C6" s="560" t="s">
        <v>575</v>
      </c>
      <c r="D6" s="560"/>
      <c r="E6" s="560"/>
      <c r="F6" s="560"/>
      <c r="G6" s="256"/>
      <c r="H6" s="256"/>
      <c r="I6" s="256"/>
    </row>
    <row r="7" spans="2:9" ht="12.75" customHeight="1">
      <c r="B7" s="137"/>
      <c r="C7" s="560" t="s">
        <v>431</v>
      </c>
      <c r="D7" s="560"/>
      <c r="E7" s="560"/>
      <c r="F7" s="560"/>
      <c r="G7" s="256"/>
      <c r="H7" s="256"/>
      <c r="I7" s="256"/>
    </row>
    <row r="8" spans="2:9" ht="14.25" customHeight="1">
      <c r="B8" s="137"/>
      <c r="C8" s="560" t="s">
        <v>607</v>
      </c>
      <c r="D8" s="560"/>
      <c r="E8" s="560"/>
      <c r="F8" s="560"/>
      <c r="G8" s="256"/>
      <c r="H8" s="256"/>
      <c r="I8" s="256"/>
    </row>
    <row r="9" spans="2:9" ht="17.25" customHeight="1" hidden="1">
      <c r="B9" s="137"/>
      <c r="C9" s="255"/>
      <c r="D9" s="255"/>
      <c r="E9" s="256"/>
      <c r="F9" s="256"/>
      <c r="G9" s="256"/>
      <c r="H9" s="256"/>
      <c r="I9" s="256"/>
    </row>
    <row r="10" spans="2:9" ht="17.25" customHeight="1">
      <c r="B10" s="137"/>
      <c r="C10" s="255"/>
      <c r="D10" s="255"/>
      <c r="E10" s="256"/>
      <c r="F10" s="256"/>
      <c r="G10" s="256"/>
      <c r="H10" s="256"/>
      <c r="I10" s="256"/>
    </row>
    <row r="11" spans="1:61" ht="44.25" customHeight="1">
      <c r="A11" s="11"/>
      <c r="B11" s="582" t="s">
        <v>599</v>
      </c>
      <c r="C11" s="582"/>
      <c r="D11" s="58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ht="43.5" customHeight="1">
      <c r="A12" s="14"/>
      <c r="B12" s="440" t="s">
        <v>95</v>
      </c>
      <c r="C12" s="441" t="s">
        <v>94</v>
      </c>
      <c r="D12" s="442" t="s">
        <v>465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ht="18" customHeight="1">
      <c r="A13" s="15"/>
      <c r="B13" s="443">
        <v>1</v>
      </c>
      <c r="C13" s="444">
        <v>2</v>
      </c>
      <c r="D13" s="445">
        <v>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61" ht="32.25" customHeight="1">
      <c r="A14" s="14"/>
      <c r="B14" s="446" t="s">
        <v>127</v>
      </c>
      <c r="C14" s="447" t="s">
        <v>96</v>
      </c>
      <c r="D14" s="448">
        <f>D15</f>
        <v>195.73000000000002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61" ht="38.25" customHeight="1">
      <c r="A15" s="14"/>
      <c r="B15" s="446" t="s">
        <v>128</v>
      </c>
      <c r="C15" s="447" t="s">
        <v>96</v>
      </c>
      <c r="D15" s="448">
        <f>D16+D21+D26</f>
        <v>195.73000000000002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ht="36" customHeight="1">
      <c r="A16" s="14"/>
      <c r="B16" s="446" t="s">
        <v>66</v>
      </c>
      <c r="C16" s="447" t="s">
        <v>67</v>
      </c>
      <c r="D16" s="448">
        <f>D17</f>
        <v>383.73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ht="48" customHeight="1">
      <c r="A17" s="14"/>
      <c r="B17" s="449" t="s">
        <v>473</v>
      </c>
      <c r="C17" s="447" t="s">
        <v>129</v>
      </c>
      <c r="D17" s="448">
        <f>D18</f>
        <v>383.73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s="11" customFormat="1" ht="54.75" customHeight="1">
      <c r="A18" s="16">
        <v>1010200</v>
      </c>
      <c r="B18" s="449" t="s">
        <v>474</v>
      </c>
      <c r="C18" s="447" t="s">
        <v>105</v>
      </c>
      <c r="D18" s="450">
        <v>383.73</v>
      </c>
      <c r="E18" s="143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</row>
    <row r="19" spans="1:61" ht="54" customHeight="1">
      <c r="A19" s="14">
        <v>1010201</v>
      </c>
      <c r="B19" s="451" t="s">
        <v>103</v>
      </c>
      <c r="C19" s="447" t="s">
        <v>102</v>
      </c>
      <c r="D19" s="452">
        <f>D20</f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ht="59.25" customHeight="1">
      <c r="A20" s="14"/>
      <c r="B20" s="451" t="s">
        <v>78</v>
      </c>
      <c r="C20" s="447" t="s">
        <v>104</v>
      </c>
      <c r="D20" s="452">
        <f>D19</f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1:61" ht="39" customHeight="1">
      <c r="A21" s="14"/>
      <c r="B21" s="451" t="s">
        <v>130</v>
      </c>
      <c r="C21" s="447" t="s">
        <v>1</v>
      </c>
      <c r="D21" s="452">
        <f>D25+D22</f>
        <v>-188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1:61" ht="27" customHeight="1" hidden="1">
      <c r="A22" s="14">
        <v>1010205</v>
      </c>
      <c r="B22" s="451" t="s">
        <v>134</v>
      </c>
      <c r="C22" s="447" t="s">
        <v>101</v>
      </c>
      <c r="D22" s="452">
        <f>D23</f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1:61" ht="45" customHeight="1" hidden="1">
      <c r="A23" s="18"/>
      <c r="B23" s="451" t="s">
        <v>136</v>
      </c>
      <c r="C23" s="447" t="s">
        <v>77</v>
      </c>
      <c r="D23" s="45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61" ht="78.75" customHeight="1">
      <c r="A24" s="18"/>
      <c r="B24" s="451" t="s">
        <v>2</v>
      </c>
      <c r="C24" s="447" t="s">
        <v>137</v>
      </c>
      <c r="D24" s="452">
        <f>D25</f>
        <v>-188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1:61" ht="68.25" customHeight="1">
      <c r="A25" s="18"/>
      <c r="B25" s="451" t="s">
        <v>122</v>
      </c>
      <c r="C25" s="447" t="s">
        <v>138</v>
      </c>
      <c r="D25" s="452">
        <v>-188</v>
      </c>
      <c r="E25" s="12"/>
      <c r="F25" s="2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1:61" ht="39" customHeight="1">
      <c r="A26" s="18"/>
      <c r="B26" s="451" t="s">
        <v>97</v>
      </c>
      <c r="C26" s="447" t="s">
        <v>98</v>
      </c>
      <c r="D26" s="452">
        <v>0</v>
      </c>
      <c r="E26" s="12"/>
      <c r="F26" s="12"/>
      <c r="G26" s="12"/>
      <c r="H26" s="12"/>
      <c r="I26" s="12"/>
      <c r="J26" s="12"/>
      <c r="K26" s="147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1:61" ht="23.25" customHeight="1">
      <c r="A27" s="18"/>
      <c r="B27" s="451" t="s">
        <v>3</v>
      </c>
      <c r="C27" s="447" t="s">
        <v>4</v>
      </c>
      <c r="D27" s="453">
        <f>D28</f>
        <v>-18182.2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1:61" ht="37.5" customHeight="1">
      <c r="A28" s="18"/>
      <c r="B28" s="451" t="s">
        <v>5</v>
      </c>
      <c r="C28" s="447" t="s">
        <v>9</v>
      </c>
      <c r="D28" s="453">
        <v>-18182.2</v>
      </c>
      <c r="E28" s="99"/>
      <c r="F28" s="12"/>
      <c r="G28" s="12"/>
      <c r="H28" s="12"/>
      <c r="I28" s="12"/>
      <c r="J28" s="99"/>
      <c r="K28" s="166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1:61" ht="36.75" customHeight="1">
      <c r="A29" s="18"/>
      <c r="B29" s="451" t="s">
        <v>10</v>
      </c>
      <c r="C29" s="447" t="s">
        <v>99</v>
      </c>
      <c r="D29" s="453">
        <f>D30</f>
        <v>18182.18</v>
      </c>
      <c r="E29" s="12"/>
      <c r="F29" s="12"/>
      <c r="G29" s="12"/>
      <c r="H29" s="12"/>
      <c r="I29" s="147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1:61" ht="37.5" customHeight="1">
      <c r="A30" s="18"/>
      <c r="B30" s="451" t="s">
        <v>61</v>
      </c>
      <c r="C30" s="447" t="s">
        <v>100</v>
      </c>
      <c r="D30" s="453">
        <v>18182.18</v>
      </c>
      <c r="E30" s="12"/>
      <c r="F30" s="12"/>
      <c r="G30" s="12"/>
      <c r="H30" s="99"/>
      <c r="I30" s="12"/>
      <c r="J30" s="99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2:10" ht="15.75">
      <c r="B31" s="137"/>
      <c r="C31" s="295" t="s">
        <v>600</v>
      </c>
      <c r="D31" s="439">
        <v>17994.2</v>
      </c>
      <c r="E31" s="141"/>
      <c r="H31" s="161"/>
      <c r="I31" s="160"/>
      <c r="J31" s="141"/>
    </row>
    <row r="32" spans="2:10" ht="15.75">
      <c r="B32" s="137"/>
      <c r="C32" s="295" t="s">
        <v>601</v>
      </c>
      <c r="D32" s="509">
        <v>17798.47</v>
      </c>
      <c r="F32" s="160"/>
      <c r="H32" s="157"/>
      <c r="I32" s="141"/>
      <c r="J32" s="141"/>
    </row>
    <row r="33" spans="2:9" ht="15.75">
      <c r="B33" s="137"/>
      <c r="C33" s="295"/>
      <c r="D33" s="510">
        <f>D31-D32</f>
        <v>195.72999999999956</v>
      </c>
      <c r="E33" s="141"/>
      <c r="F33" s="157"/>
      <c r="I33" s="141"/>
    </row>
    <row r="34" spans="2:9" s="19" customFormat="1" ht="18.75">
      <c r="B34" s="137"/>
      <c r="C34" s="295"/>
      <c r="D34" s="168"/>
      <c r="H34" s="151"/>
      <c r="I34" s="151"/>
    </row>
    <row r="36" spans="2:9" ht="15">
      <c r="B36" s="20"/>
      <c r="C36" s="21"/>
      <c r="I36" s="141"/>
    </row>
    <row r="37" ht="11.25">
      <c r="D37" s="158"/>
    </row>
    <row r="38" ht="11.25">
      <c r="D38" s="159"/>
    </row>
    <row r="39" ht="11.25">
      <c r="D39" s="158"/>
    </row>
    <row r="40" spans="8:9" ht="11.25">
      <c r="H40" s="157"/>
      <c r="I40" s="100"/>
    </row>
    <row r="43" spans="4:6" ht="11.25">
      <c r="D43" s="103"/>
      <c r="F43" s="160"/>
    </row>
    <row r="44" spans="4:9" ht="11.25">
      <c r="D44" s="103"/>
      <c r="I44" s="161"/>
    </row>
    <row r="45" ht="11.25">
      <c r="D45" s="103"/>
    </row>
  </sheetData>
  <sheetProtection/>
  <mergeCells count="9">
    <mergeCell ref="C5:F5"/>
    <mergeCell ref="C6:F6"/>
    <mergeCell ref="C7:F7"/>
    <mergeCell ref="C8:F8"/>
    <mergeCell ref="B11:D11"/>
    <mergeCell ref="C1:G1"/>
    <mergeCell ref="C2:H2"/>
    <mergeCell ref="C3:H3"/>
    <mergeCell ref="C4:H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BJ41"/>
  <sheetViews>
    <sheetView zoomScalePageLayoutView="0" workbookViewId="0" topLeftCell="B2">
      <selection activeCell="C2" sqref="C2"/>
    </sheetView>
  </sheetViews>
  <sheetFormatPr defaultColWidth="7.625" defaultRowHeight="12.75"/>
  <cols>
    <col min="1" max="1" width="0.12890625" style="10" hidden="1" customWidth="1"/>
    <col min="2" max="2" width="36.75390625" style="10" customWidth="1"/>
    <col min="3" max="3" width="30.00390625" style="13" customWidth="1"/>
    <col min="4" max="4" width="16.75390625" style="22" customWidth="1"/>
    <col min="5" max="5" width="14.125" style="22" customWidth="1"/>
    <col min="6" max="6" width="7.625" style="10" customWidth="1"/>
    <col min="7" max="7" width="11.75390625" style="10" customWidth="1"/>
    <col min="8" max="8" width="1.12109375" style="10" customWidth="1"/>
    <col min="9" max="9" width="9.875" style="10" customWidth="1"/>
    <col min="10" max="10" width="13.25390625" style="10" customWidth="1"/>
    <col min="11" max="11" width="10.375" style="10" customWidth="1"/>
    <col min="12" max="12" width="8.25390625" style="10" bestFit="1" customWidth="1"/>
    <col min="13" max="16384" width="7.625" style="10" customWidth="1"/>
  </cols>
  <sheetData>
    <row r="1" spans="2:5" ht="12.75" customHeight="1">
      <c r="B1" s="137"/>
      <c r="C1" s="138" t="s">
        <v>386</v>
      </c>
      <c r="D1" s="589" t="s">
        <v>32</v>
      </c>
      <c r="E1" s="590"/>
    </row>
    <row r="2" spans="2:5" ht="12.75" customHeight="1">
      <c r="B2" s="137"/>
      <c r="C2" s="138" t="s">
        <v>386</v>
      </c>
      <c r="D2" s="589" t="s">
        <v>602</v>
      </c>
      <c r="E2" s="591"/>
    </row>
    <row r="3" spans="2:5" ht="12.75" customHeight="1">
      <c r="B3" s="137"/>
      <c r="C3" s="589" t="s">
        <v>395</v>
      </c>
      <c r="D3" s="592"/>
      <c r="E3" s="592"/>
    </row>
    <row r="4" spans="2:5" ht="15" customHeight="1">
      <c r="B4" s="137"/>
      <c r="C4" s="138"/>
      <c r="D4" s="593" t="s">
        <v>605</v>
      </c>
      <c r="E4" s="592"/>
    </row>
    <row r="5" spans="1:62" ht="13.5" customHeight="1">
      <c r="A5" s="11"/>
      <c r="B5" s="139"/>
      <c r="C5" s="138" t="s">
        <v>386</v>
      </c>
      <c r="D5" s="138"/>
      <c r="E5" s="13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2" ht="47.25" customHeight="1">
      <c r="A6" s="11"/>
      <c r="B6" s="583" t="s">
        <v>603</v>
      </c>
      <c r="C6" s="583"/>
      <c r="D6" s="583"/>
      <c r="E6" s="58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ht="20.25" customHeight="1">
      <c r="A7" s="11"/>
      <c r="B7" s="585" t="s">
        <v>95</v>
      </c>
      <c r="C7" s="587" t="s">
        <v>94</v>
      </c>
      <c r="D7" s="588" t="s">
        <v>472</v>
      </c>
      <c r="E7" s="58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62" ht="31.5" customHeight="1">
      <c r="A8" s="14"/>
      <c r="B8" s="586"/>
      <c r="C8" s="586"/>
      <c r="D8" s="45" t="s">
        <v>488</v>
      </c>
      <c r="E8" s="45" t="s">
        <v>604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62" ht="16.5" customHeight="1">
      <c r="A9" s="15"/>
      <c r="B9" s="46">
        <v>1</v>
      </c>
      <c r="C9" s="47">
        <v>2</v>
      </c>
      <c r="D9" s="48">
        <v>3</v>
      </c>
      <c r="E9" s="48">
        <v>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39" customHeight="1">
      <c r="A10" s="14"/>
      <c r="B10" s="49" t="s">
        <v>127</v>
      </c>
      <c r="C10" s="50" t="s">
        <v>96</v>
      </c>
      <c r="D10" s="315">
        <f>D11</f>
        <v>157.12000000000006</v>
      </c>
      <c r="E10" s="315">
        <f>E11</f>
        <v>134.80999999999995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1:62" ht="30" customHeight="1">
      <c r="A11" s="14"/>
      <c r="B11" s="49" t="s">
        <v>128</v>
      </c>
      <c r="C11" s="50" t="s">
        <v>96</v>
      </c>
      <c r="D11" s="315">
        <f>D12+D17</f>
        <v>157.12000000000006</v>
      </c>
      <c r="E11" s="315">
        <f>E12</f>
        <v>134.80999999999995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62" ht="31.5" customHeight="1">
      <c r="A12" s="14"/>
      <c r="B12" s="49" t="s">
        <v>66</v>
      </c>
      <c r="C12" s="50" t="s">
        <v>67</v>
      </c>
      <c r="D12" s="315">
        <f>D13+D15</f>
        <v>345.12000000000006</v>
      </c>
      <c r="E12" s="315">
        <f>E13+E15</f>
        <v>134.80999999999995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62" ht="47.25" customHeight="1">
      <c r="A13" s="14"/>
      <c r="B13" s="51" t="s">
        <v>473</v>
      </c>
      <c r="C13" s="50" t="s">
        <v>129</v>
      </c>
      <c r="D13" s="315">
        <f>D14</f>
        <v>728.82</v>
      </c>
      <c r="E13" s="315">
        <v>863.63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</row>
    <row r="14" spans="1:62" s="11" customFormat="1" ht="46.5" customHeight="1">
      <c r="A14" s="16">
        <v>1010200</v>
      </c>
      <c r="B14" s="51" t="s">
        <v>474</v>
      </c>
      <c r="C14" s="50" t="s">
        <v>105</v>
      </c>
      <c r="D14" s="316">
        <v>728.82</v>
      </c>
      <c r="E14" s="316">
        <v>863.63</v>
      </c>
      <c r="F14" s="143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</row>
    <row r="15" spans="1:62" ht="43.5" customHeight="1">
      <c r="A15" s="14">
        <v>1010201</v>
      </c>
      <c r="B15" s="51" t="s">
        <v>103</v>
      </c>
      <c r="C15" s="50" t="s">
        <v>102</v>
      </c>
      <c r="D15" s="317">
        <f>D16</f>
        <v>-383.7</v>
      </c>
      <c r="E15" s="317">
        <f>E16</f>
        <v>-728.82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60" customHeight="1">
      <c r="A16" s="14"/>
      <c r="B16" s="51" t="s">
        <v>78</v>
      </c>
      <c r="C16" s="50" t="s">
        <v>104</v>
      </c>
      <c r="D16" s="317">
        <v>-383.7</v>
      </c>
      <c r="E16" s="317">
        <v>-728.82</v>
      </c>
      <c r="F16" s="12"/>
      <c r="G16" s="12">
        <f>388+188</f>
        <v>576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ht="47.25" customHeight="1">
      <c r="A17" s="14"/>
      <c r="B17" s="51" t="s">
        <v>130</v>
      </c>
      <c r="C17" s="50" t="s">
        <v>1</v>
      </c>
      <c r="D17" s="317">
        <f>D21+D18</f>
        <v>-188</v>
      </c>
      <c r="E17" s="317">
        <f>E21+E18</f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27" customHeight="1" hidden="1">
      <c r="A18" s="14">
        <v>1010205</v>
      </c>
      <c r="B18" s="51" t="s">
        <v>134</v>
      </c>
      <c r="C18" s="50" t="s">
        <v>101</v>
      </c>
      <c r="D18" s="317">
        <f>D19</f>
        <v>0</v>
      </c>
      <c r="E18" s="317">
        <f>E19</f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45" customHeight="1" hidden="1">
      <c r="A19" s="18"/>
      <c r="B19" s="51" t="s">
        <v>136</v>
      </c>
      <c r="C19" s="50" t="s">
        <v>77</v>
      </c>
      <c r="D19" s="317"/>
      <c r="E19" s="317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45" customHeight="1">
      <c r="A20" s="18"/>
      <c r="B20" s="51" t="s">
        <v>2</v>
      </c>
      <c r="C20" s="50" t="s">
        <v>137</v>
      </c>
      <c r="D20" s="317">
        <f>D21</f>
        <v>-188</v>
      </c>
      <c r="E20" s="317">
        <f>E21</f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45" customHeight="1">
      <c r="A21" s="18"/>
      <c r="B21" s="51" t="s">
        <v>122</v>
      </c>
      <c r="C21" s="50" t="s">
        <v>138</v>
      </c>
      <c r="D21" s="317">
        <v>-188</v>
      </c>
      <c r="E21" s="317">
        <v>0</v>
      </c>
      <c r="F21" s="12"/>
      <c r="G21" s="147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ht="30.75" customHeight="1">
      <c r="A22" s="18"/>
      <c r="B22" s="51" t="s">
        <v>97</v>
      </c>
      <c r="C22" s="50" t="s">
        <v>98</v>
      </c>
      <c r="D22" s="317">
        <v>0</v>
      </c>
      <c r="E22" s="317"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1:62" ht="23.25" customHeight="1">
      <c r="A23" s="18"/>
      <c r="B23" s="51" t="s">
        <v>3</v>
      </c>
      <c r="C23" s="50" t="s">
        <v>4</v>
      </c>
      <c r="D23" s="317">
        <f>D24</f>
        <v>-11572.55</v>
      </c>
      <c r="E23" s="317">
        <f>E24</f>
        <v>-11784.3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36" customHeight="1">
      <c r="A24" s="18"/>
      <c r="B24" s="51" t="s">
        <v>5</v>
      </c>
      <c r="C24" s="50" t="s">
        <v>9</v>
      </c>
      <c r="D24" s="317">
        <v>-11572.55</v>
      </c>
      <c r="E24" s="317">
        <v>-11784.3</v>
      </c>
      <c r="F24" s="99"/>
      <c r="G24" s="12" t="s">
        <v>240</v>
      </c>
      <c r="H24" s="12"/>
      <c r="I24" s="12"/>
      <c r="J24" s="12"/>
      <c r="K24" s="99"/>
      <c r="L24" s="166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33" customHeight="1">
      <c r="A25" s="18"/>
      <c r="B25" s="51" t="s">
        <v>10</v>
      </c>
      <c r="C25" s="50" t="s">
        <v>99</v>
      </c>
      <c r="D25" s="317">
        <f>D26</f>
        <v>11572.55</v>
      </c>
      <c r="E25" s="317">
        <f>E26</f>
        <v>11784.3</v>
      </c>
      <c r="F25" s="12"/>
      <c r="G25" s="12"/>
      <c r="H25" s="12"/>
      <c r="I25" s="12"/>
      <c r="J25" s="147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1:62" ht="37.5" customHeight="1">
      <c r="A26" s="18"/>
      <c r="B26" s="51" t="s">
        <v>61</v>
      </c>
      <c r="C26" s="50" t="s">
        <v>100</v>
      </c>
      <c r="D26" s="317">
        <v>11572.55</v>
      </c>
      <c r="E26" s="317">
        <v>11784.3</v>
      </c>
      <c r="F26" s="12"/>
      <c r="G26" s="12" t="s">
        <v>239</v>
      </c>
      <c r="H26" s="12"/>
      <c r="I26" s="99"/>
      <c r="J26" s="220">
        <f>D28+D34</f>
        <v>11000.857</v>
      </c>
      <c r="K26" s="99">
        <f>E28+E34</f>
        <v>11055.482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2:11" ht="15.75">
      <c r="B27" s="137"/>
      <c r="C27" s="102" t="s">
        <v>185</v>
      </c>
      <c r="D27" s="150">
        <v>10843.73</v>
      </c>
      <c r="E27" s="218">
        <v>10920.67</v>
      </c>
      <c r="F27" s="141"/>
      <c r="J27" s="160"/>
      <c r="K27" s="141"/>
    </row>
    <row r="28" spans="2:11" ht="15.75">
      <c r="B28" s="137"/>
      <c r="C28" s="102" t="s">
        <v>186</v>
      </c>
      <c r="D28" s="148">
        <v>11000.857</v>
      </c>
      <c r="E28" s="150">
        <v>11055.482</v>
      </c>
      <c r="G28" s="160"/>
      <c r="I28" s="157"/>
      <c r="J28" s="141"/>
      <c r="K28" s="141"/>
    </row>
    <row r="29" spans="2:10" ht="15.75">
      <c r="B29" s="137"/>
      <c r="C29" s="102" t="s">
        <v>34</v>
      </c>
      <c r="D29" s="150">
        <f>D27-D28</f>
        <v>-157.1270000000004</v>
      </c>
      <c r="E29" s="150">
        <f>E27-E28</f>
        <v>-134.8119999999999</v>
      </c>
      <c r="F29" s="141"/>
      <c r="G29" s="157"/>
      <c r="J29" s="141"/>
    </row>
    <row r="30" spans="2:10" s="19" customFormat="1" ht="18.75">
      <c r="B30" s="137"/>
      <c r="C30" s="102"/>
      <c r="D30" s="168"/>
      <c r="E30" s="140"/>
      <c r="I30" s="151"/>
      <c r="J30" s="151"/>
    </row>
    <row r="31" spans="4:5" ht="11.25">
      <c r="D31" s="22" t="s">
        <v>482</v>
      </c>
      <c r="E31" s="22" t="s">
        <v>482</v>
      </c>
    </row>
    <row r="32" spans="2:10" ht="15">
      <c r="B32" s="20"/>
      <c r="C32" s="21"/>
      <c r="J32" s="141">
        <f>D27+185.8</f>
        <v>11029.529999999999</v>
      </c>
    </row>
    <row r="33" spans="4:5" ht="11.25">
      <c r="D33" s="296"/>
      <c r="E33" s="142"/>
    </row>
    <row r="34" spans="4:5" ht="15.75">
      <c r="D34" s="297"/>
      <c r="E34" s="219"/>
    </row>
    <row r="35" spans="4:5" ht="11.25">
      <c r="D35" s="298"/>
      <c r="E35" s="142"/>
    </row>
    <row r="36" spans="9:10" ht="11.25">
      <c r="I36" s="157"/>
      <c r="J36" s="100"/>
    </row>
    <row r="39" spans="4:7" ht="11.25">
      <c r="D39" s="103"/>
      <c r="G39" s="160"/>
    </row>
    <row r="40" spans="4:10" ht="11.25">
      <c r="D40" s="103"/>
      <c r="E40" s="103"/>
      <c r="J40" s="161"/>
    </row>
    <row r="41" spans="4:5" ht="11.25">
      <c r="D41" s="103"/>
      <c r="E41" s="103"/>
    </row>
  </sheetData>
  <sheetProtection/>
  <mergeCells count="8">
    <mergeCell ref="B6:E6"/>
    <mergeCell ref="B7:B8"/>
    <mergeCell ref="C7:C8"/>
    <mergeCell ref="D7:E7"/>
    <mergeCell ref="D1:E1"/>
    <mergeCell ref="D2:E2"/>
    <mergeCell ref="C3:E3"/>
    <mergeCell ref="D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8" r:id="rId2"/>
  <colBreaks count="1" manualBreakCount="1">
    <brk id="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view="pageBreakPreview" zoomScale="60" zoomScalePageLayoutView="0" workbookViewId="0" topLeftCell="A7">
      <selection activeCell="B18" sqref="B18:B20"/>
    </sheetView>
  </sheetViews>
  <sheetFormatPr defaultColWidth="9.00390625" defaultRowHeight="12.75"/>
  <cols>
    <col min="1" max="1" width="20.25390625" style="0" customWidth="1"/>
    <col min="2" max="2" width="36.25390625" style="0" customWidth="1"/>
    <col min="3" max="3" width="36.75390625" style="0" customWidth="1"/>
    <col min="4" max="4" width="31.25390625" style="0" customWidth="1"/>
    <col min="6" max="6" width="6.625" style="0" customWidth="1"/>
    <col min="7" max="9" width="9.125" style="0" hidden="1" customWidth="1"/>
  </cols>
  <sheetData>
    <row r="1" spans="3:10" ht="18.75" hidden="1">
      <c r="C1" s="595" t="s">
        <v>407</v>
      </c>
      <c r="D1" s="596"/>
      <c r="E1" s="596"/>
      <c r="F1" s="596"/>
      <c r="G1" s="596"/>
      <c r="H1" s="596"/>
      <c r="I1" s="260"/>
      <c r="J1" s="8"/>
    </row>
    <row r="2" spans="1:10" ht="18.75" hidden="1">
      <c r="A2" s="96"/>
      <c r="B2" s="96"/>
      <c r="C2" s="597" t="s">
        <v>206</v>
      </c>
      <c r="D2" s="598"/>
      <c r="E2" s="598"/>
      <c r="F2" s="598"/>
      <c r="G2" s="598"/>
      <c r="H2" s="598"/>
      <c r="I2" s="598"/>
      <c r="J2" s="63"/>
    </row>
    <row r="3" spans="1:10" ht="18.75" hidden="1">
      <c r="A3" s="96"/>
      <c r="B3" s="96"/>
      <c r="C3" s="599" t="s">
        <v>409</v>
      </c>
      <c r="D3" s="600"/>
      <c r="E3" s="600"/>
      <c r="F3" s="600"/>
      <c r="G3" s="600"/>
      <c r="H3" s="600"/>
      <c r="I3" s="600"/>
      <c r="J3" s="63"/>
    </row>
    <row r="4" spans="1:10" ht="18.75" hidden="1">
      <c r="A4" s="96"/>
      <c r="B4" s="96"/>
      <c r="C4" s="599" t="s">
        <v>408</v>
      </c>
      <c r="D4" s="600"/>
      <c r="E4" s="600"/>
      <c r="F4" s="600"/>
      <c r="G4" s="600"/>
      <c r="H4" s="600"/>
      <c r="I4" s="260"/>
      <c r="J4" s="63"/>
    </row>
    <row r="5" spans="1:10" ht="18" hidden="1">
      <c r="A5" s="96"/>
      <c r="B5" s="96"/>
      <c r="C5" s="258"/>
      <c r="D5" s="258"/>
      <c r="E5" s="258"/>
      <c r="F5" s="258"/>
      <c r="G5" s="258"/>
      <c r="H5" s="258"/>
      <c r="I5" s="258"/>
      <c r="J5" s="96"/>
    </row>
    <row r="6" spans="1:10" ht="18.75" hidden="1">
      <c r="A6" s="56"/>
      <c r="B6" s="56"/>
      <c r="C6" s="257"/>
      <c r="D6" s="258"/>
      <c r="E6" s="258"/>
      <c r="F6" s="258"/>
      <c r="G6" s="258"/>
      <c r="H6" s="258"/>
      <c r="I6" s="258"/>
      <c r="J6" s="96"/>
    </row>
    <row r="7" spans="1:10" ht="18">
      <c r="A7" s="56"/>
      <c r="B7" s="56"/>
      <c r="C7" s="617" t="s">
        <v>483</v>
      </c>
      <c r="D7" s="618"/>
      <c r="E7" s="258"/>
      <c r="F7" s="258"/>
      <c r="G7" s="258"/>
      <c r="H7" s="258"/>
      <c r="I7" s="258"/>
      <c r="J7" s="96"/>
    </row>
    <row r="8" spans="1:10" ht="19.5" customHeight="1">
      <c r="A8" s="56"/>
      <c r="B8" s="95"/>
      <c r="C8" s="617" t="s">
        <v>480</v>
      </c>
      <c r="D8" s="617"/>
      <c r="E8" s="258"/>
      <c r="F8" s="258"/>
      <c r="G8" s="258"/>
      <c r="H8" s="258"/>
      <c r="I8" s="258"/>
      <c r="J8" s="96"/>
    </row>
    <row r="9" spans="1:10" ht="33" customHeight="1" hidden="1">
      <c r="A9" s="56"/>
      <c r="B9" s="56"/>
      <c r="C9" s="55"/>
      <c r="D9" s="435"/>
      <c r="E9" s="96"/>
      <c r="F9" s="96"/>
      <c r="G9" s="96"/>
      <c r="H9" s="96"/>
      <c r="I9" s="96"/>
      <c r="J9" s="96"/>
    </row>
    <row r="10" spans="1:10" ht="15.75" customHeight="1" hidden="1">
      <c r="A10" s="56"/>
      <c r="B10" s="56"/>
      <c r="C10" s="55"/>
      <c r="D10" s="435"/>
      <c r="E10" s="96"/>
      <c r="F10" s="96"/>
      <c r="G10" s="96"/>
      <c r="H10" s="96"/>
      <c r="I10" s="96"/>
      <c r="J10" s="96"/>
    </row>
    <row r="11" spans="1:10" ht="15.75" customHeight="1" hidden="1">
      <c r="A11" s="56"/>
      <c r="B11" s="56"/>
      <c r="C11" s="55"/>
      <c r="D11" s="435"/>
      <c r="E11" s="96"/>
      <c r="F11" s="96"/>
      <c r="G11" s="96"/>
      <c r="H11" s="96"/>
      <c r="I11" s="96"/>
      <c r="J11" s="96"/>
    </row>
    <row r="12" spans="1:10" ht="16.5" customHeight="1">
      <c r="A12" s="56"/>
      <c r="B12" s="56"/>
      <c r="C12" s="617" t="s">
        <v>395</v>
      </c>
      <c r="D12" s="618"/>
      <c r="E12" s="96"/>
      <c r="F12" s="96"/>
      <c r="G12" s="96"/>
      <c r="H12" s="96"/>
      <c r="I12" s="96"/>
      <c r="J12" s="96"/>
    </row>
    <row r="13" spans="1:10" ht="19.5" customHeight="1">
      <c r="A13" s="56"/>
      <c r="B13" s="56"/>
      <c r="C13" s="617" t="s">
        <v>568</v>
      </c>
      <c r="D13" s="618"/>
      <c r="E13" s="96"/>
      <c r="F13" s="96"/>
      <c r="G13" s="96"/>
      <c r="H13" s="96"/>
      <c r="I13" s="96"/>
      <c r="J13" s="96"/>
    </row>
    <row r="14" spans="1:10" ht="68.25" customHeight="1">
      <c r="A14" s="615" t="s">
        <v>489</v>
      </c>
      <c r="B14" s="615"/>
      <c r="C14" s="615"/>
      <c r="D14" s="616"/>
      <c r="E14" s="96"/>
      <c r="F14" s="96"/>
      <c r="G14" s="96"/>
      <c r="H14" s="96"/>
      <c r="I14" s="96"/>
      <c r="J14" s="96"/>
    </row>
    <row r="15" spans="1:3" ht="20.25">
      <c r="A15" s="262"/>
      <c r="B15" s="262"/>
      <c r="C15" s="263"/>
    </row>
    <row r="16" spans="1:4" ht="30.75" customHeight="1">
      <c r="A16" s="601" t="s">
        <v>475</v>
      </c>
      <c r="B16" s="607" t="s">
        <v>54</v>
      </c>
      <c r="C16" s="608"/>
      <c r="D16" s="609"/>
    </row>
    <row r="17" spans="1:4" ht="48.75" customHeight="1">
      <c r="A17" s="602"/>
      <c r="B17" s="610"/>
      <c r="C17" s="611"/>
      <c r="D17" s="612"/>
    </row>
    <row r="18" spans="1:4" ht="24.75" customHeight="1">
      <c r="A18" s="603" t="s">
        <v>476</v>
      </c>
      <c r="B18" s="606" t="s">
        <v>479</v>
      </c>
      <c r="C18" s="606" t="s">
        <v>477</v>
      </c>
      <c r="D18" s="613" t="s">
        <v>478</v>
      </c>
    </row>
    <row r="19" spans="1:4" ht="12.75">
      <c r="A19" s="604"/>
      <c r="B19" s="604"/>
      <c r="C19" s="604"/>
      <c r="D19" s="614"/>
    </row>
    <row r="20" spans="1:4" ht="58.5" customHeight="1">
      <c r="A20" s="605"/>
      <c r="B20" s="605"/>
      <c r="C20" s="605"/>
      <c r="D20" s="614"/>
    </row>
    <row r="21" spans="1:4" ht="15.75">
      <c r="A21" s="436">
        <f>B21+C21+D21</f>
        <v>137.9</v>
      </c>
      <c r="B21" s="436">
        <v>82.5</v>
      </c>
      <c r="C21" s="436">
        <v>18.5</v>
      </c>
      <c r="D21" s="436">
        <v>36.9</v>
      </c>
    </row>
    <row r="22" spans="1:4" ht="15.75">
      <c r="A22" s="56"/>
      <c r="B22" s="56"/>
      <c r="C22" s="56"/>
      <c r="D22" s="96"/>
    </row>
    <row r="23" spans="1:4" ht="15.75">
      <c r="A23" s="594"/>
      <c r="B23" s="594"/>
      <c r="C23" s="55"/>
      <c r="D23" s="96"/>
    </row>
    <row r="24" spans="1:4" ht="15.75">
      <c r="A24" s="56"/>
      <c r="B24" s="56"/>
      <c r="C24" s="56"/>
      <c r="D24" s="96"/>
    </row>
    <row r="25" spans="1:4" ht="15.75">
      <c r="A25" s="56"/>
      <c r="B25" s="56"/>
      <c r="C25" s="56"/>
      <c r="D25" s="96"/>
    </row>
  </sheetData>
  <sheetProtection/>
  <mergeCells count="16">
    <mergeCell ref="D18:D20"/>
    <mergeCell ref="A14:D14"/>
    <mergeCell ref="C8:D8"/>
    <mergeCell ref="C7:D7"/>
    <mergeCell ref="C12:D12"/>
    <mergeCell ref="C13:D13"/>
    <mergeCell ref="A23:B23"/>
    <mergeCell ref="C1:H1"/>
    <mergeCell ref="C2:I2"/>
    <mergeCell ref="C3:I3"/>
    <mergeCell ref="C4:H4"/>
    <mergeCell ref="A16:A17"/>
    <mergeCell ref="A18:A20"/>
    <mergeCell ref="B18:B20"/>
    <mergeCell ref="C18:C20"/>
    <mergeCell ref="B16:D17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zoomScalePageLayoutView="0" workbookViewId="0" topLeftCell="A18">
      <selection activeCell="B16" sqref="B16:D17"/>
    </sheetView>
  </sheetViews>
  <sheetFormatPr defaultColWidth="9.00390625" defaultRowHeight="12.75"/>
  <cols>
    <col min="1" max="1" width="11.75390625" style="0" customWidth="1"/>
    <col min="2" max="2" width="36.875" style="0" customWidth="1"/>
    <col min="3" max="3" width="33.25390625" style="0" customWidth="1"/>
    <col min="4" max="4" width="27.375" style="0" customWidth="1"/>
    <col min="6" max="6" width="6.625" style="0" customWidth="1"/>
    <col min="7" max="9" width="9.125" style="0" hidden="1" customWidth="1"/>
  </cols>
  <sheetData>
    <row r="1" spans="3:10" ht="18.75" hidden="1">
      <c r="C1" s="595" t="s">
        <v>407</v>
      </c>
      <c r="D1" s="596"/>
      <c r="E1" s="596"/>
      <c r="F1" s="596"/>
      <c r="G1" s="596"/>
      <c r="H1" s="596"/>
      <c r="I1" s="260"/>
      <c r="J1" s="8"/>
    </row>
    <row r="2" spans="1:10" ht="18.75" hidden="1">
      <c r="A2" s="96"/>
      <c r="B2" s="96"/>
      <c r="C2" s="597" t="s">
        <v>206</v>
      </c>
      <c r="D2" s="598"/>
      <c r="E2" s="598"/>
      <c r="F2" s="598"/>
      <c r="G2" s="598"/>
      <c r="H2" s="598"/>
      <c r="I2" s="598"/>
      <c r="J2" s="63"/>
    </row>
    <row r="3" spans="1:10" ht="18.75" hidden="1">
      <c r="A3" s="96"/>
      <c r="B3" s="96"/>
      <c r="C3" s="599" t="s">
        <v>409</v>
      </c>
      <c r="D3" s="600"/>
      <c r="E3" s="600"/>
      <c r="F3" s="600"/>
      <c r="G3" s="600"/>
      <c r="H3" s="600"/>
      <c r="I3" s="600"/>
      <c r="J3" s="63"/>
    </row>
    <row r="4" spans="1:10" ht="18.75" hidden="1">
      <c r="A4" s="96"/>
      <c r="B4" s="96"/>
      <c r="C4" s="599" t="s">
        <v>408</v>
      </c>
      <c r="D4" s="600"/>
      <c r="E4" s="600"/>
      <c r="F4" s="600"/>
      <c r="G4" s="600"/>
      <c r="H4" s="600"/>
      <c r="I4" s="260"/>
      <c r="J4" s="63"/>
    </row>
    <row r="5" spans="1:10" ht="18" hidden="1">
      <c r="A5" s="96"/>
      <c r="B5" s="96"/>
      <c r="C5" s="258"/>
      <c r="D5" s="258"/>
      <c r="E5" s="258"/>
      <c r="F5" s="258"/>
      <c r="G5" s="258"/>
      <c r="H5" s="258"/>
      <c r="I5" s="258"/>
      <c r="J5" s="96"/>
    </row>
    <row r="6" spans="1:10" ht="18.75" hidden="1">
      <c r="A6" s="56"/>
      <c r="B6" s="56"/>
      <c r="C6" s="257"/>
      <c r="D6" s="258"/>
      <c r="E6" s="258"/>
      <c r="F6" s="258"/>
      <c r="G6" s="258"/>
      <c r="H6" s="258"/>
      <c r="I6" s="258"/>
      <c r="J6" s="96"/>
    </row>
    <row r="7" spans="1:10" ht="18">
      <c r="A7" s="56"/>
      <c r="B7" s="56"/>
      <c r="C7" s="56" t="s">
        <v>490</v>
      </c>
      <c r="D7" s="96"/>
      <c r="E7" s="258"/>
      <c r="F7" s="258"/>
      <c r="G7" s="258"/>
      <c r="H7" s="258"/>
      <c r="I7" s="258"/>
      <c r="J7" s="96"/>
    </row>
    <row r="8" spans="1:10" ht="19.5" customHeight="1">
      <c r="A8" s="56"/>
      <c r="B8" s="95"/>
      <c r="C8" s="619" t="s">
        <v>480</v>
      </c>
      <c r="D8" s="619"/>
      <c r="E8" s="258"/>
      <c r="F8" s="258"/>
      <c r="G8" s="258"/>
      <c r="H8" s="258"/>
      <c r="I8" s="258"/>
      <c r="J8" s="96"/>
    </row>
    <row r="9" spans="1:10" ht="33" customHeight="1" hidden="1">
      <c r="A9" s="56"/>
      <c r="B9" s="56"/>
      <c r="C9" s="56"/>
      <c r="D9" s="96"/>
      <c r="E9" s="96"/>
      <c r="F9" s="96"/>
      <c r="G9" s="96"/>
      <c r="H9" s="96"/>
      <c r="I9" s="96"/>
      <c r="J9" s="96"/>
    </row>
    <row r="10" spans="1:10" ht="15.75" customHeight="1" hidden="1">
      <c r="A10" s="56"/>
      <c r="B10" s="56"/>
      <c r="C10" s="56"/>
      <c r="D10" s="96"/>
      <c r="E10" s="96"/>
      <c r="F10" s="96"/>
      <c r="G10" s="96"/>
      <c r="H10" s="96"/>
      <c r="I10" s="96"/>
      <c r="J10" s="96"/>
    </row>
    <row r="11" spans="1:10" ht="15.75" customHeight="1" hidden="1">
      <c r="A11" s="56"/>
      <c r="B11" s="56"/>
      <c r="C11" s="56"/>
      <c r="D11" s="96"/>
      <c r="E11" s="96"/>
      <c r="F11" s="96"/>
      <c r="G11" s="96"/>
      <c r="H11" s="96"/>
      <c r="I11" s="96"/>
      <c r="J11" s="96"/>
    </row>
    <row r="12" spans="1:10" ht="16.5" customHeight="1">
      <c r="A12" s="56"/>
      <c r="B12" s="56"/>
      <c r="C12" s="56" t="s">
        <v>395</v>
      </c>
      <c r="D12" s="96"/>
      <c r="E12" s="96"/>
      <c r="F12" s="96"/>
      <c r="G12" s="96"/>
      <c r="H12" s="96"/>
      <c r="I12" s="96"/>
      <c r="J12" s="96"/>
    </row>
    <row r="13" spans="1:10" ht="19.5" customHeight="1">
      <c r="A13" s="56"/>
      <c r="B13" s="56"/>
      <c r="C13" s="40" t="s">
        <v>569</v>
      </c>
      <c r="D13" s="96"/>
      <c r="E13" s="96"/>
      <c r="F13" s="96"/>
      <c r="G13" s="96"/>
      <c r="H13" s="96"/>
      <c r="I13" s="96"/>
      <c r="J13" s="96"/>
    </row>
    <row r="14" spans="1:10" ht="68.25" customHeight="1">
      <c r="A14" s="615" t="s">
        <v>491</v>
      </c>
      <c r="B14" s="615"/>
      <c r="C14" s="615"/>
      <c r="D14" s="616"/>
      <c r="E14" s="96"/>
      <c r="F14" s="96"/>
      <c r="G14" s="96"/>
      <c r="H14" s="96"/>
      <c r="I14" s="96"/>
      <c r="J14" s="96"/>
    </row>
    <row r="15" spans="1:3" ht="20.25">
      <c r="A15" s="262"/>
      <c r="B15" s="262"/>
      <c r="C15" s="263"/>
    </row>
    <row r="16" spans="1:4" ht="30.75" customHeight="1">
      <c r="A16" s="620" t="s">
        <v>475</v>
      </c>
      <c r="B16" s="607" t="s">
        <v>54</v>
      </c>
      <c r="C16" s="608"/>
      <c r="D16" s="609"/>
    </row>
    <row r="17" spans="1:4" ht="48.75" customHeight="1">
      <c r="A17" s="621"/>
      <c r="B17" s="610"/>
      <c r="C17" s="611"/>
      <c r="D17" s="612"/>
    </row>
    <row r="18" spans="1:4" ht="24.75" customHeight="1">
      <c r="A18" s="603" t="s">
        <v>476</v>
      </c>
      <c r="B18" s="606" t="s">
        <v>479</v>
      </c>
      <c r="C18" s="606" t="s">
        <v>477</v>
      </c>
      <c r="D18" s="606" t="s">
        <v>478</v>
      </c>
    </row>
    <row r="19" spans="1:4" ht="12.75">
      <c r="A19" s="604"/>
      <c r="B19" s="604"/>
      <c r="C19" s="604"/>
      <c r="D19" s="604"/>
    </row>
    <row r="20" spans="1:4" ht="142.5" customHeight="1">
      <c r="A20" s="605"/>
      <c r="B20" s="605"/>
      <c r="C20" s="605"/>
      <c r="D20" s="605"/>
    </row>
    <row r="21" spans="1:4" ht="15.75">
      <c r="A21" s="436">
        <f>B21+C21+D21</f>
        <v>119.4</v>
      </c>
      <c r="B21" s="436">
        <v>82.5</v>
      </c>
      <c r="C21" s="436">
        <v>0</v>
      </c>
      <c r="D21" s="436">
        <v>36.9</v>
      </c>
    </row>
    <row r="22" spans="1:4" ht="15.75">
      <c r="A22" s="436">
        <f>B22+C22+D22</f>
        <v>119.4</v>
      </c>
      <c r="B22" s="436">
        <v>82.5</v>
      </c>
      <c r="C22" s="436">
        <v>0</v>
      </c>
      <c r="D22" s="436">
        <v>36.9</v>
      </c>
    </row>
    <row r="23" spans="1:3" ht="15.75">
      <c r="A23" s="594"/>
      <c r="B23" s="594"/>
      <c r="C23" s="55"/>
    </row>
    <row r="24" spans="1:3" ht="15.75">
      <c r="A24" s="56"/>
      <c r="B24" s="56"/>
      <c r="C24" s="56"/>
    </row>
    <row r="25" spans="1:3" ht="15.75">
      <c r="A25" s="56"/>
      <c r="B25" s="56"/>
      <c r="C25" s="56"/>
    </row>
  </sheetData>
  <sheetProtection/>
  <mergeCells count="13">
    <mergeCell ref="A23:B23"/>
    <mergeCell ref="A16:A17"/>
    <mergeCell ref="B16:D17"/>
    <mergeCell ref="A18:A20"/>
    <mergeCell ref="B18:B20"/>
    <mergeCell ref="C18:C20"/>
    <mergeCell ref="D18:D20"/>
    <mergeCell ref="C1:H1"/>
    <mergeCell ref="C2:I2"/>
    <mergeCell ref="C3:I3"/>
    <mergeCell ref="C4:H4"/>
    <mergeCell ref="C8:D8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zoomScalePageLayoutView="0" workbookViewId="0" topLeftCell="A18">
      <selection activeCell="B16" sqref="B16:J20"/>
    </sheetView>
  </sheetViews>
  <sheetFormatPr defaultColWidth="9.00390625" defaultRowHeight="12.75"/>
  <cols>
    <col min="1" max="1" width="17.375" style="0" customWidth="1"/>
    <col min="2" max="2" width="21.625" style="0" customWidth="1"/>
    <col min="3" max="3" width="29.125" style="0" customWidth="1"/>
    <col min="4" max="4" width="26.125" style="0" customWidth="1"/>
    <col min="5" max="5" width="0" style="0" hidden="1" customWidth="1"/>
    <col min="6" max="6" width="6.625" style="0" hidden="1" customWidth="1"/>
    <col min="7" max="9" width="9.125" style="0" hidden="1" customWidth="1"/>
    <col min="10" max="10" width="34.75390625" style="0" customWidth="1"/>
  </cols>
  <sheetData>
    <row r="1" spans="3:10" ht="18.75" hidden="1">
      <c r="C1" s="595" t="s">
        <v>407</v>
      </c>
      <c r="D1" s="596"/>
      <c r="E1" s="596"/>
      <c r="F1" s="596"/>
      <c r="G1" s="596"/>
      <c r="H1" s="596"/>
      <c r="I1" s="260"/>
      <c r="J1" s="8"/>
    </row>
    <row r="2" spans="1:10" ht="18.75" hidden="1">
      <c r="A2" s="96"/>
      <c r="B2" s="96"/>
      <c r="C2" s="597" t="s">
        <v>206</v>
      </c>
      <c r="D2" s="598"/>
      <c r="E2" s="598"/>
      <c r="F2" s="598"/>
      <c r="G2" s="598"/>
      <c r="H2" s="598"/>
      <c r="I2" s="598"/>
      <c r="J2" s="63"/>
    </row>
    <row r="3" spans="1:10" ht="18.75" hidden="1">
      <c r="A3" s="96"/>
      <c r="B3" s="96"/>
      <c r="C3" s="599" t="s">
        <v>409</v>
      </c>
      <c r="D3" s="600"/>
      <c r="E3" s="600"/>
      <c r="F3" s="600"/>
      <c r="G3" s="600"/>
      <c r="H3" s="600"/>
      <c r="I3" s="600"/>
      <c r="J3" s="63"/>
    </row>
    <row r="4" spans="1:10" ht="18.75" hidden="1">
      <c r="A4" s="96"/>
      <c r="B4" s="96"/>
      <c r="C4" s="599" t="s">
        <v>408</v>
      </c>
      <c r="D4" s="600"/>
      <c r="E4" s="600"/>
      <c r="F4" s="600"/>
      <c r="G4" s="600"/>
      <c r="H4" s="600"/>
      <c r="I4" s="260"/>
      <c r="J4" s="63"/>
    </row>
    <row r="5" spans="1:10" ht="18" hidden="1">
      <c r="A5" s="96"/>
      <c r="B5" s="96"/>
      <c r="C5" s="258"/>
      <c r="D5" s="258"/>
      <c r="E5" s="258"/>
      <c r="F5" s="258"/>
      <c r="G5" s="258"/>
      <c r="H5" s="258"/>
      <c r="I5" s="258"/>
      <c r="J5" s="96"/>
    </row>
    <row r="6" spans="1:10" ht="18.75" hidden="1">
      <c r="A6" s="56"/>
      <c r="B6" s="56"/>
      <c r="C6" s="257"/>
      <c r="D6" s="258"/>
      <c r="E6" s="258"/>
      <c r="F6" s="258"/>
      <c r="G6" s="258"/>
      <c r="H6" s="258"/>
      <c r="I6" s="258"/>
      <c r="J6" s="96"/>
    </row>
    <row r="7" spans="1:10" ht="17.25" customHeight="1">
      <c r="A7" s="40"/>
      <c r="B7" s="40"/>
      <c r="C7" s="560" t="s">
        <v>626</v>
      </c>
      <c r="D7" s="633"/>
      <c r="E7" s="535"/>
      <c r="F7" s="535"/>
      <c r="G7" s="535"/>
      <c r="H7" s="535"/>
      <c r="I7" s="535"/>
      <c r="J7" s="535"/>
    </row>
    <row r="8" spans="1:10" ht="16.5" customHeight="1">
      <c r="A8" s="40"/>
      <c r="B8" s="169"/>
      <c r="C8" s="560" t="s">
        <v>480</v>
      </c>
      <c r="D8" s="560"/>
      <c r="E8" s="535"/>
      <c r="F8" s="535"/>
      <c r="G8" s="535"/>
      <c r="H8" s="535"/>
      <c r="I8" s="535"/>
      <c r="J8" s="535"/>
    </row>
    <row r="9" spans="1:10" ht="33" customHeight="1" hidden="1">
      <c r="A9" s="40"/>
      <c r="B9" s="40"/>
      <c r="C9" s="41"/>
      <c r="D9" s="511"/>
      <c r="E9" s="96"/>
      <c r="F9" s="96"/>
      <c r="G9" s="96"/>
      <c r="H9" s="96"/>
      <c r="I9" s="96"/>
      <c r="J9" s="96"/>
    </row>
    <row r="10" spans="1:10" ht="15.75" customHeight="1" hidden="1">
      <c r="A10" s="40"/>
      <c r="B10" s="40"/>
      <c r="C10" s="41"/>
      <c r="D10" s="511"/>
      <c r="E10" s="96"/>
      <c r="F10" s="96"/>
      <c r="G10" s="96"/>
      <c r="H10" s="96"/>
      <c r="I10" s="96"/>
      <c r="J10" s="96"/>
    </row>
    <row r="11" spans="1:10" ht="1.5" customHeight="1" hidden="1">
      <c r="A11" s="40"/>
      <c r="B11" s="40"/>
      <c r="C11" s="41"/>
      <c r="D11" s="511"/>
      <c r="E11" s="96"/>
      <c r="F11" s="96"/>
      <c r="G11" s="96"/>
      <c r="H11" s="96"/>
      <c r="I11" s="96"/>
      <c r="J11" s="96"/>
    </row>
    <row r="12" spans="1:10" ht="16.5" customHeight="1">
      <c r="A12" s="40"/>
      <c r="B12" s="40"/>
      <c r="C12" s="560" t="s">
        <v>395</v>
      </c>
      <c r="D12" s="633"/>
      <c r="E12" s="535"/>
      <c r="F12" s="535"/>
      <c r="G12" s="535"/>
      <c r="H12" s="535"/>
      <c r="I12" s="535"/>
      <c r="J12" s="535"/>
    </row>
    <row r="13" spans="1:10" ht="14.25" customHeight="1">
      <c r="A13" s="40"/>
      <c r="B13" s="40"/>
      <c r="C13" s="560" t="s">
        <v>627</v>
      </c>
      <c r="D13" s="633"/>
      <c r="E13" s="535"/>
      <c r="F13" s="535"/>
      <c r="G13" s="535"/>
      <c r="H13" s="535"/>
      <c r="I13" s="535"/>
      <c r="J13" s="535"/>
    </row>
    <row r="14" spans="1:10" ht="51.75" customHeight="1">
      <c r="A14" s="631" t="s">
        <v>489</v>
      </c>
      <c r="B14" s="631"/>
      <c r="C14" s="631"/>
      <c r="D14" s="632"/>
      <c r="E14" s="535"/>
      <c r="F14" s="535"/>
      <c r="G14" s="535"/>
      <c r="H14" s="535"/>
      <c r="I14" s="535"/>
      <c r="J14" s="535"/>
    </row>
    <row r="15" spans="1:4" ht="12.75">
      <c r="A15" s="40"/>
      <c r="B15" s="40"/>
      <c r="C15" s="41"/>
      <c r="D15" s="512"/>
    </row>
    <row r="16" spans="1:10" ht="30.75" customHeight="1">
      <c r="A16" s="622" t="s">
        <v>475</v>
      </c>
      <c r="B16" s="628" t="s">
        <v>54</v>
      </c>
      <c r="C16" s="629"/>
      <c r="D16" s="629"/>
      <c r="E16" s="544"/>
      <c r="F16" s="544"/>
      <c r="G16" s="544"/>
      <c r="H16" s="544"/>
      <c r="I16" s="544"/>
      <c r="J16" s="544"/>
    </row>
    <row r="17" spans="1:10" ht="18" customHeight="1">
      <c r="A17" s="623"/>
      <c r="B17" s="630"/>
      <c r="C17" s="629"/>
      <c r="D17" s="629"/>
      <c r="E17" s="544"/>
      <c r="F17" s="544"/>
      <c r="G17" s="544"/>
      <c r="H17" s="544"/>
      <c r="I17" s="544"/>
      <c r="J17" s="544"/>
    </row>
    <row r="18" spans="1:10" ht="24.75" customHeight="1">
      <c r="A18" s="624" t="s">
        <v>476</v>
      </c>
      <c r="B18" s="558" t="s">
        <v>479</v>
      </c>
      <c r="C18" s="558" t="s">
        <v>477</v>
      </c>
      <c r="D18" s="558" t="s">
        <v>478</v>
      </c>
      <c r="E18" s="513"/>
      <c r="F18" s="513"/>
      <c r="G18" s="513"/>
      <c r="H18" s="513"/>
      <c r="I18" s="513"/>
      <c r="J18" s="558" t="s">
        <v>625</v>
      </c>
    </row>
    <row r="19" spans="1:10" ht="12.75">
      <c r="A19" s="625"/>
      <c r="B19" s="627"/>
      <c r="C19" s="627"/>
      <c r="D19" s="627"/>
      <c r="E19" s="513"/>
      <c r="F19" s="513"/>
      <c r="G19" s="513"/>
      <c r="H19" s="513"/>
      <c r="I19" s="513"/>
      <c r="J19" s="627"/>
    </row>
    <row r="20" spans="1:10" ht="86.25" customHeight="1">
      <c r="A20" s="626"/>
      <c r="B20" s="627"/>
      <c r="C20" s="627"/>
      <c r="D20" s="627"/>
      <c r="E20" s="513"/>
      <c r="F20" s="513"/>
      <c r="G20" s="513"/>
      <c r="H20" s="513"/>
      <c r="I20" s="513"/>
      <c r="J20" s="627"/>
    </row>
    <row r="21" spans="1:10" ht="12.75">
      <c r="A21" s="217">
        <f>B21+C21+D21+J21</f>
        <v>235.17999999999998</v>
      </c>
      <c r="B21" s="217">
        <v>105.08</v>
      </c>
      <c r="C21" s="217">
        <v>23.74</v>
      </c>
      <c r="D21" s="217">
        <v>46.7</v>
      </c>
      <c r="E21" s="299"/>
      <c r="F21" s="299"/>
      <c r="G21" s="299"/>
      <c r="H21" s="299"/>
      <c r="I21" s="299"/>
      <c r="J21" s="217">
        <v>59.66</v>
      </c>
    </row>
    <row r="22" spans="1:4" ht="12.75">
      <c r="A22" s="40"/>
      <c r="B22" s="40"/>
      <c r="C22" s="40"/>
      <c r="D22" s="512"/>
    </row>
    <row r="23" spans="1:4" ht="15.75">
      <c r="A23" s="594"/>
      <c r="B23" s="594"/>
      <c r="C23" s="55"/>
      <c r="D23" s="96"/>
    </row>
    <row r="24" spans="1:4" ht="15.75">
      <c r="A24" s="56"/>
      <c r="B24" s="56"/>
      <c r="C24" s="56"/>
      <c r="D24" s="96"/>
    </row>
    <row r="25" spans="1:4" ht="15.75">
      <c r="A25" s="56"/>
      <c r="B25" s="56"/>
      <c r="C25" s="56"/>
      <c r="D25" s="96"/>
    </row>
  </sheetData>
  <sheetProtection/>
  <mergeCells count="17">
    <mergeCell ref="B16:J17"/>
    <mergeCell ref="J18:J20"/>
    <mergeCell ref="A14:J14"/>
    <mergeCell ref="C7:J7"/>
    <mergeCell ref="C8:J8"/>
    <mergeCell ref="C12:J12"/>
    <mergeCell ref="C13:J13"/>
    <mergeCell ref="C1:H1"/>
    <mergeCell ref="C2:I2"/>
    <mergeCell ref="C3:I3"/>
    <mergeCell ref="C4:H4"/>
    <mergeCell ref="A23:B23"/>
    <mergeCell ref="A16:A17"/>
    <mergeCell ref="A18:A20"/>
    <mergeCell ref="B18:B20"/>
    <mergeCell ref="C18:C20"/>
    <mergeCell ref="D18:D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zoomScalePageLayoutView="0" workbookViewId="0" topLeftCell="A7">
      <selection activeCell="B16" sqref="B16:D17"/>
    </sheetView>
  </sheetViews>
  <sheetFormatPr defaultColWidth="9.00390625" defaultRowHeight="12.75"/>
  <cols>
    <col min="1" max="1" width="11.75390625" style="0" customWidth="1"/>
    <col min="2" max="2" width="36.875" style="0" customWidth="1"/>
    <col min="3" max="3" width="33.25390625" style="0" customWidth="1"/>
    <col min="4" max="4" width="27.375" style="0" customWidth="1"/>
    <col min="6" max="6" width="6.625" style="0" customWidth="1"/>
    <col min="7" max="9" width="9.125" style="0" hidden="1" customWidth="1"/>
  </cols>
  <sheetData>
    <row r="1" spans="3:10" ht="18.75" hidden="1">
      <c r="C1" s="595" t="s">
        <v>407</v>
      </c>
      <c r="D1" s="596"/>
      <c r="E1" s="596"/>
      <c r="F1" s="596"/>
      <c r="G1" s="596"/>
      <c r="H1" s="596"/>
      <c r="I1" s="260"/>
      <c r="J1" s="8"/>
    </row>
    <row r="2" spans="1:10" ht="18.75" hidden="1">
      <c r="A2" s="96"/>
      <c r="B2" s="96"/>
      <c r="C2" s="597" t="s">
        <v>206</v>
      </c>
      <c r="D2" s="598"/>
      <c r="E2" s="598"/>
      <c r="F2" s="598"/>
      <c r="G2" s="598"/>
      <c r="H2" s="598"/>
      <c r="I2" s="598"/>
      <c r="J2" s="63"/>
    </row>
    <row r="3" spans="1:10" ht="18.75" hidden="1">
      <c r="A3" s="96"/>
      <c r="B3" s="96"/>
      <c r="C3" s="599" t="s">
        <v>409</v>
      </c>
      <c r="D3" s="600"/>
      <c r="E3" s="600"/>
      <c r="F3" s="600"/>
      <c r="G3" s="600"/>
      <c r="H3" s="600"/>
      <c r="I3" s="600"/>
      <c r="J3" s="63"/>
    </row>
    <row r="4" spans="1:10" ht="18.75" hidden="1">
      <c r="A4" s="96"/>
      <c r="B4" s="96"/>
      <c r="C4" s="599" t="s">
        <v>408</v>
      </c>
      <c r="D4" s="600"/>
      <c r="E4" s="600"/>
      <c r="F4" s="600"/>
      <c r="G4" s="600"/>
      <c r="H4" s="600"/>
      <c r="I4" s="260"/>
      <c r="J4" s="63"/>
    </row>
    <row r="5" spans="1:10" ht="18" hidden="1">
      <c r="A5" s="96"/>
      <c r="B5" s="96"/>
      <c r="C5" s="258"/>
      <c r="D5" s="258"/>
      <c r="E5" s="258"/>
      <c r="F5" s="258"/>
      <c r="G5" s="258"/>
      <c r="H5" s="258"/>
      <c r="I5" s="258"/>
      <c r="J5" s="96"/>
    </row>
    <row r="6" spans="1:10" ht="18.75" hidden="1">
      <c r="A6" s="56"/>
      <c r="B6" s="56"/>
      <c r="C6" s="257"/>
      <c r="D6" s="258"/>
      <c r="E6" s="258"/>
      <c r="F6" s="258"/>
      <c r="G6" s="258"/>
      <c r="H6" s="258"/>
      <c r="I6" s="258"/>
      <c r="J6" s="96"/>
    </row>
    <row r="7" spans="1:10" ht="18">
      <c r="A7" s="56"/>
      <c r="B7" s="56"/>
      <c r="C7" s="617" t="s">
        <v>630</v>
      </c>
      <c r="D7" s="534"/>
      <c r="E7" s="258"/>
      <c r="F7" s="258"/>
      <c r="G7" s="258"/>
      <c r="H7" s="258"/>
      <c r="I7" s="258"/>
      <c r="J7" s="96"/>
    </row>
    <row r="8" spans="1:10" ht="19.5" customHeight="1">
      <c r="A8" s="56"/>
      <c r="B8" s="95"/>
      <c r="C8" s="617" t="s">
        <v>480</v>
      </c>
      <c r="D8" s="617"/>
      <c r="E8" s="258"/>
      <c r="F8" s="258"/>
      <c r="G8" s="258"/>
      <c r="H8" s="258"/>
      <c r="I8" s="258"/>
      <c r="J8" s="96"/>
    </row>
    <row r="9" spans="1:10" ht="33" customHeight="1" hidden="1">
      <c r="A9" s="56"/>
      <c r="B9" s="56"/>
      <c r="C9" s="56"/>
      <c r="D9" s="96"/>
      <c r="E9" s="96"/>
      <c r="F9" s="96"/>
      <c r="G9" s="96"/>
      <c r="H9" s="96"/>
      <c r="I9" s="96"/>
      <c r="J9" s="96"/>
    </row>
    <row r="10" spans="1:10" ht="15.75" customHeight="1" hidden="1">
      <c r="A10" s="56"/>
      <c r="B10" s="56"/>
      <c r="C10" s="56"/>
      <c r="D10" s="96"/>
      <c r="E10" s="96"/>
      <c r="F10" s="96"/>
      <c r="G10" s="96"/>
      <c r="H10" s="96"/>
      <c r="I10" s="96"/>
      <c r="J10" s="96"/>
    </row>
    <row r="11" spans="1:10" ht="15.75" customHeight="1" hidden="1">
      <c r="A11" s="56"/>
      <c r="B11" s="56"/>
      <c r="C11" s="56"/>
      <c r="D11" s="96"/>
      <c r="E11" s="96"/>
      <c r="F11" s="96"/>
      <c r="G11" s="96"/>
      <c r="H11" s="96"/>
      <c r="I11" s="96"/>
      <c r="J11" s="96"/>
    </row>
    <row r="12" spans="1:10" ht="16.5" customHeight="1">
      <c r="A12" s="56"/>
      <c r="B12" s="56"/>
      <c r="C12" s="617" t="s">
        <v>395</v>
      </c>
      <c r="D12" s="534"/>
      <c r="E12" s="96"/>
      <c r="F12" s="96"/>
      <c r="G12" s="96"/>
      <c r="H12" s="96"/>
      <c r="I12" s="96"/>
      <c r="J12" s="96"/>
    </row>
    <row r="13" spans="1:10" ht="19.5" customHeight="1">
      <c r="A13" s="56"/>
      <c r="B13" s="56"/>
      <c r="C13" s="560" t="s">
        <v>628</v>
      </c>
      <c r="D13" s="534"/>
      <c r="E13" s="96"/>
      <c r="F13" s="96"/>
      <c r="G13" s="96"/>
      <c r="H13" s="96"/>
      <c r="I13" s="96"/>
      <c r="J13" s="96"/>
    </row>
    <row r="14" spans="1:10" ht="68.25" customHeight="1">
      <c r="A14" s="615" t="s">
        <v>629</v>
      </c>
      <c r="B14" s="615"/>
      <c r="C14" s="615"/>
      <c r="D14" s="616"/>
      <c r="E14" s="96"/>
      <c r="F14" s="96"/>
      <c r="G14" s="96"/>
      <c r="H14" s="96"/>
      <c r="I14" s="96"/>
      <c r="J14" s="96"/>
    </row>
    <row r="15" spans="1:3" ht="20.25">
      <c r="A15" s="262"/>
      <c r="B15" s="262"/>
      <c r="C15" s="263"/>
    </row>
    <row r="16" spans="1:4" ht="30.75" customHeight="1">
      <c r="A16" s="620" t="s">
        <v>475</v>
      </c>
      <c r="B16" s="607" t="s">
        <v>54</v>
      </c>
      <c r="C16" s="608"/>
      <c r="D16" s="609"/>
    </row>
    <row r="17" spans="1:4" ht="48.75" customHeight="1">
      <c r="A17" s="621"/>
      <c r="B17" s="610"/>
      <c r="C17" s="611"/>
      <c r="D17" s="612"/>
    </row>
    <row r="18" spans="1:4" ht="24.75" customHeight="1">
      <c r="A18" s="603" t="s">
        <v>476</v>
      </c>
      <c r="B18" s="606" t="s">
        <v>479</v>
      </c>
      <c r="C18" s="606" t="s">
        <v>477</v>
      </c>
      <c r="D18" s="606" t="s">
        <v>478</v>
      </c>
    </row>
    <row r="19" spans="1:4" ht="12.75">
      <c r="A19" s="604"/>
      <c r="B19" s="604"/>
      <c r="C19" s="604"/>
      <c r="D19" s="604"/>
    </row>
    <row r="20" spans="1:4" ht="142.5" customHeight="1">
      <c r="A20" s="605"/>
      <c r="B20" s="605"/>
      <c r="C20" s="605"/>
      <c r="D20" s="605"/>
    </row>
    <row r="21" spans="1:4" ht="15.75">
      <c r="A21" s="436">
        <f>B21+C21+D21</f>
        <v>23.74</v>
      </c>
      <c r="B21" s="436">
        <v>0</v>
      </c>
      <c r="C21" s="436">
        <v>23.74</v>
      </c>
      <c r="D21" s="436">
        <v>0</v>
      </c>
    </row>
    <row r="22" spans="1:4" ht="15.75">
      <c r="A22" s="436">
        <f>B22+C22+D22</f>
        <v>0</v>
      </c>
      <c r="B22" s="436">
        <v>0</v>
      </c>
      <c r="C22" s="436">
        <v>0</v>
      </c>
      <c r="D22" s="436">
        <v>0</v>
      </c>
    </row>
    <row r="23" spans="1:3" ht="15.75">
      <c r="A23" s="594"/>
      <c r="B23" s="594"/>
      <c r="C23" s="55"/>
    </row>
    <row r="24" spans="1:3" ht="15.75">
      <c r="A24" s="56"/>
      <c r="B24" s="56"/>
      <c r="C24" s="56"/>
    </row>
    <row r="25" spans="1:3" ht="15.75">
      <c r="A25" s="56"/>
      <c r="B25" s="56"/>
      <c r="C25" s="56"/>
    </row>
  </sheetData>
  <sheetProtection/>
  <mergeCells count="16">
    <mergeCell ref="C1:H1"/>
    <mergeCell ref="C2:I2"/>
    <mergeCell ref="C3:I3"/>
    <mergeCell ref="C4:H4"/>
    <mergeCell ref="C8:D8"/>
    <mergeCell ref="A14:D14"/>
    <mergeCell ref="C7:D7"/>
    <mergeCell ref="C12:D12"/>
    <mergeCell ref="C13:D13"/>
    <mergeCell ref="A23:B23"/>
    <mergeCell ref="A16:A17"/>
    <mergeCell ref="B16:D17"/>
    <mergeCell ref="A18:A20"/>
    <mergeCell ref="B18:B20"/>
    <mergeCell ref="C18:C20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B8" sqref="B8:C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P145"/>
  <sheetViews>
    <sheetView view="pageBreakPreview" zoomScaleSheetLayoutView="100" workbookViewId="0" topLeftCell="A54">
      <selection activeCell="Y84" sqref="Y84"/>
    </sheetView>
  </sheetViews>
  <sheetFormatPr defaultColWidth="9.00390625" defaultRowHeight="12.75"/>
  <cols>
    <col min="1" max="1" width="63.875" style="8" customWidth="1"/>
    <col min="2" max="2" width="34.25390625" style="8" customWidth="1"/>
    <col min="3" max="3" width="12.25390625" style="92" customWidth="1"/>
    <col min="4" max="20" width="9.125" style="92" hidden="1" customWidth="1"/>
    <col min="21" max="21" width="2.125" style="92" hidden="1" customWidth="1"/>
    <col min="22" max="22" width="12.875" style="473" customWidth="1"/>
    <col min="23" max="23" width="12.625" style="473" customWidth="1"/>
    <col min="24" max="16384" width="9.125" style="8" customWidth="1"/>
  </cols>
  <sheetData>
    <row r="1" spans="2:4" ht="15.75" hidden="1">
      <c r="B1" s="97" t="s">
        <v>19</v>
      </c>
      <c r="C1" s="64"/>
      <c r="D1" s="96"/>
    </row>
    <row r="2" spans="2:4" ht="15.75" hidden="1">
      <c r="B2" s="97" t="s">
        <v>206</v>
      </c>
      <c r="C2" s="64"/>
      <c r="D2" s="96"/>
    </row>
    <row r="3" spans="2:4" ht="15.75" hidden="1">
      <c r="B3" s="97" t="s">
        <v>395</v>
      </c>
      <c r="C3" s="64"/>
      <c r="D3" s="96"/>
    </row>
    <row r="4" spans="2:4" ht="15.75" hidden="1">
      <c r="B4" s="97" t="s">
        <v>427</v>
      </c>
      <c r="C4" s="64"/>
      <c r="D4" s="96"/>
    </row>
    <row r="5" spans="2:4" ht="15.75" hidden="1">
      <c r="B5" s="97"/>
      <c r="C5" s="64"/>
      <c r="D5" s="96"/>
    </row>
    <row r="6" spans="2:4" ht="15.75" hidden="1">
      <c r="B6" s="97"/>
      <c r="C6" s="64"/>
      <c r="D6" s="96"/>
    </row>
    <row r="7" spans="2:23" ht="15.75">
      <c r="B7" s="533"/>
      <c r="C7" s="534"/>
      <c r="D7" s="96"/>
      <c r="V7" s="533" t="s">
        <v>19</v>
      </c>
      <c r="W7" s="534"/>
    </row>
    <row r="8" spans="2:23" ht="15.75">
      <c r="B8" s="533"/>
      <c r="C8" s="534"/>
      <c r="D8" s="96"/>
      <c r="V8" s="533" t="s">
        <v>206</v>
      </c>
      <c r="W8" s="534"/>
    </row>
    <row r="9" spans="2:23" ht="15.75">
      <c r="B9" s="533" t="s">
        <v>431</v>
      </c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</row>
    <row r="10" spans="2:23" ht="15.75">
      <c r="B10" s="533"/>
      <c r="C10" s="534"/>
      <c r="D10" s="64"/>
      <c r="V10" s="533" t="s">
        <v>610</v>
      </c>
      <c r="W10" s="534"/>
    </row>
    <row r="11" spans="2:4" ht="15.75" hidden="1">
      <c r="B11" s="518"/>
      <c r="C11" s="518"/>
      <c r="D11" s="518"/>
    </row>
    <row r="13" ht="12.75" hidden="1"/>
    <row r="14" spans="1:23" ht="39" customHeight="1">
      <c r="A14" s="527" t="s">
        <v>611</v>
      </c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8"/>
      <c r="W14" s="528"/>
    </row>
    <row r="15" spans="1:23" ht="15.75">
      <c r="A15" s="529" t="s">
        <v>357</v>
      </c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</row>
    <row r="16" spans="1:23" ht="24.75" customHeight="1">
      <c r="A16" s="531" t="s">
        <v>358</v>
      </c>
      <c r="B16" s="187" t="s">
        <v>359</v>
      </c>
      <c r="C16" s="522">
        <v>2023</v>
      </c>
      <c r="D16" s="524" t="s">
        <v>360</v>
      </c>
      <c r="E16" s="515" t="s">
        <v>361</v>
      </c>
      <c r="F16" s="515" t="s">
        <v>362</v>
      </c>
      <c r="G16" s="515" t="s">
        <v>363</v>
      </c>
      <c r="H16" s="515" t="s">
        <v>364</v>
      </c>
      <c r="I16" s="515" t="s">
        <v>365</v>
      </c>
      <c r="J16" s="515" t="s">
        <v>366</v>
      </c>
      <c r="K16" s="517" t="s">
        <v>367</v>
      </c>
      <c r="L16" s="515" t="s">
        <v>368</v>
      </c>
      <c r="M16" s="515" t="s">
        <v>369</v>
      </c>
      <c r="N16" s="515" t="s">
        <v>370</v>
      </c>
      <c r="O16" s="515" t="s">
        <v>371</v>
      </c>
      <c r="P16" s="515" t="s">
        <v>372</v>
      </c>
      <c r="Q16" s="515" t="s">
        <v>373</v>
      </c>
      <c r="R16" s="515" t="s">
        <v>374</v>
      </c>
      <c r="S16" s="515" t="s">
        <v>375</v>
      </c>
      <c r="T16" s="515" t="s">
        <v>376</v>
      </c>
      <c r="U16" s="516" t="s">
        <v>377</v>
      </c>
      <c r="V16" s="525">
        <v>2024</v>
      </c>
      <c r="W16" s="525">
        <v>2025</v>
      </c>
    </row>
    <row r="17" spans="1:23" ht="34.5" customHeight="1">
      <c r="A17" s="532"/>
      <c r="B17" s="66" t="s">
        <v>140</v>
      </c>
      <c r="C17" s="523"/>
      <c r="D17" s="524" t="s">
        <v>360</v>
      </c>
      <c r="E17" s="515" t="s">
        <v>361</v>
      </c>
      <c r="F17" s="515" t="s">
        <v>362</v>
      </c>
      <c r="G17" s="515" t="s">
        <v>363</v>
      </c>
      <c r="H17" s="515" t="s">
        <v>364</v>
      </c>
      <c r="I17" s="515" t="s">
        <v>365</v>
      </c>
      <c r="J17" s="515" t="s">
        <v>366</v>
      </c>
      <c r="K17" s="517" t="s">
        <v>367</v>
      </c>
      <c r="L17" s="515" t="s">
        <v>368</v>
      </c>
      <c r="M17" s="515" t="s">
        <v>369</v>
      </c>
      <c r="N17" s="515" t="s">
        <v>370</v>
      </c>
      <c r="O17" s="515" t="s">
        <v>371</v>
      </c>
      <c r="P17" s="515" t="s">
        <v>372</v>
      </c>
      <c r="Q17" s="515" t="s">
        <v>373</v>
      </c>
      <c r="R17" s="515" t="s">
        <v>374</v>
      </c>
      <c r="S17" s="515" t="s">
        <v>375</v>
      </c>
      <c r="T17" s="515" t="s">
        <v>376</v>
      </c>
      <c r="U17" s="516" t="s">
        <v>376</v>
      </c>
      <c r="V17" s="526"/>
      <c r="W17" s="526"/>
    </row>
    <row r="18" spans="1:23" ht="15.75">
      <c r="A18" s="85" t="s">
        <v>204</v>
      </c>
      <c r="B18" s="72" t="s">
        <v>290</v>
      </c>
      <c r="C18" s="221">
        <f>C19+C25+C30+C32+C40+C42+C47+C51+C54</f>
        <v>4720.570000000001</v>
      </c>
      <c r="D18" s="191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3"/>
      <c r="V18" s="474">
        <f>V19+V25+V30+V32+V40+V42+V47+V51+V54</f>
        <v>4867.93</v>
      </c>
      <c r="W18" s="474">
        <f>W19+W25+W30+W32+W40+W42+W47+W51+W54</f>
        <v>4982.37</v>
      </c>
    </row>
    <row r="19" spans="1:23" ht="15.75">
      <c r="A19" s="85" t="s">
        <v>241</v>
      </c>
      <c r="B19" s="72" t="s">
        <v>291</v>
      </c>
      <c r="C19" s="221">
        <f>C20</f>
        <v>2402.9</v>
      </c>
      <c r="D19" s="191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3"/>
      <c r="V19" s="474">
        <f>V20</f>
        <v>2453</v>
      </c>
      <c r="W19" s="474">
        <f>W20</f>
        <v>2503</v>
      </c>
    </row>
    <row r="20" spans="1:23" ht="15.75">
      <c r="A20" s="153" t="s">
        <v>87</v>
      </c>
      <c r="B20" s="320" t="s">
        <v>292</v>
      </c>
      <c r="C20" s="222">
        <f>C21+C22+C23+C24</f>
        <v>2402.9</v>
      </c>
      <c r="D20" s="191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3"/>
      <c r="V20" s="475">
        <f>V21+V22+V23+V24</f>
        <v>2453</v>
      </c>
      <c r="W20" s="475">
        <f>W21+W22+W23+W24</f>
        <v>2503</v>
      </c>
    </row>
    <row r="21" spans="1:23" ht="81.75">
      <c r="A21" s="62" t="s">
        <v>404</v>
      </c>
      <c r="B21" s="320" t="s">
        <v>293</v>
      </c>
      <c r="C21" s="228">
        <v>2400</v>
      </c>
      <c r="D21" s="191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3"/>
      <c r="V21" s="476">
        <v>2450</v>
      </c>
      <c r="W21" s="476">
        <v>2500</v>
      </c>
    </row>
    <row r="22" spans="1:23" ht="47.25">
      <c r="A22" s="321" t="s">
        <v>496</v>
      </c>
      <c r="B22" s="322" t="s">
        <v>497</v>
      </c>
      <c r="C22" s="266">
        <v>2.9</v>
      </c>
      <c r="D22" s="191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3"/>
      <c r="V22" s="266">
        <v>3</v>
      </c>
      <c r="W22" s="266">
        <v>3</v>
      </c>
    </row>
    <row r="23" spans="1:23" ht="47.25" customHeight="1" hidden="1">
      <c r="A23" s="264" t="s">
        <v>411</v>
      </c>
      <c r="B23" s="73" t="s">
        <v>413</v>
      </c>
      <c r="C23" s="252">
        <v>0</v>
      </c>
      <c r="D23" s="191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3"/>
      <c r="V23" s="266">
        <v>0</v>
      </c>
      <c r="W23" s="266">
        <v>0</v>
      </c>
    </row>
    <row r="24" spans="1:23" ht="63" customHeight="1" hidden="1">
      <c r="A24" s="62" t="s">
        <v>124</v>
      </c>
      <c r="B24" s="73" t="s">
        <v>123</v>
      </c>
      <c r="C24" s="223">
        <v>0</v>
      </c>
      <c r="D24" s="191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3"/>
      <c r="V24" s="477">
        <v>0</v>
      </c>
      <c r="W24" s="477">
        <v>0</v>
      </c>
    </row>
    <row r="25" spans="1:23" ht="31.5">
      <c r="A25" s="152" t="s">
        <v>16</v>
      </c>
      <c r="B25" s="72" t="s">
        <v>307</v>
      </c>
      <c r="C25" s="221">
        <f>C26+C27+C28+C29</f>
        <v>778.37</v>
      </c>
      <c r="D25" s="191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3"/>
      <c r="V25" s="474">
        <f>V26+V27+V28+V29</f>
        <v>865.63</v>
      </c>
      <c r="W25" s="474">
        <f>W26+W27+W28+W29</f>
        <v>914.07</v>
      </c>
    </row>
    <row r="26" spans="1:23" ht="126">
      <c r="A26" s="88" t="s">
        <v>396</v>
      </c>
      <c r="B26" s="73" t="s">
        <v>387</v>
      </c>
      <c r="C26" s="232">
        <v>368.68</v>
      </c>
      <c r="D26" s="191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3"/>
      <c r="V26" s="478">
        <v>412.98</v>
      </c>
      <c r="W26" s="478">
        <v>437.16</v>
      </c>
    </row>
    <row r="27" spans="1:23" ht="141.75">
      <c r="A27" s="88" t="s">
        <v>390</v>
      </c>
      <c r="B27" s="73" t="s">
        <v>388</v>
      </c>
      <c r="C27" s="232">
        <v>2.56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3"/>
      <c r="V27" s="478">
        <v>2.82</v>
      </c>
      <c r="W27" s="478">
        <v>2.91</v>
      </c>
    </row>
    <row r="28" spans="1:23" ht="126">
      <c r="A28" s="88" t="s">
        <v>392</v>
      </c>
      <c r="B28" s="73" t="s">
        <v>391</v>
      </c>
      <c r="C28" s="232">
        <v>455.75</v>
      </c>
      <c r="D28" s="191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3"/>
      <c r="V28" s="478">
        <v>503.92</v>
      </c>
      <c r="W28" s="478">
        <v>527.83</v>
      </c>
    </row>
    <row r="29" spans="1:23" ht="126">
      <c r="A29" s="88" t="s">
        <v>394</v>
      </c>
      <c r="B29" s="73" t="s">
        <v>393</v>
      </c>
      <c r="C29" s="232">
        <v>-48.62</v>
      </c>
      <c r="D29" s="191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3"/>
      <c r="V29" s="478">
        <v>-54.09</v>
      </c>
      <c r="W29" s="478">
        <v>-53.83</v>
      </c>
    </row>
    <row r="30" spans="1:23" ht="15.75" customHeight="1">
      <c r="A30" s="152" t="s">
        <v>242</v>
      </c>
      <c r="B30" s="72" t="s">
        <v>308</v>
      </c>
      <c r="C30" s="221">
        <f>C31</f>
        <v>2</v>
      </c>
      <c r="D30" s="191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3"/>
      <c r="V30" s="474">
        <f>V31</f>
        <v>2</v>
      </c>
      <c r="W30" s="474">
        <f>W31</f>
        <v>2</v>
      </c>
    </row>
    <row r="31" spans="1:23" ht="15.75" customHeight="1">
      <c r="A31" s="88" t="s">
        <v>205</v>
      </c>
      <c r="B31" s="73" t="s">
        <v>294</v>
      </c>
      <c r="C31" s="211">
        <v>2</v>
      </c>
      <c r="D31" s="191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3"/>
      <c r="V31" s="479">
        <v>2</v>
      </c>
      <c r="W31" s="479">
        <v>2</v>
      </c>
    </row>
    <row r="32" spans="1:23" ht="15.75">
      <c r="A32" s="152" t="s">
        <v>243</v>
      </c>
      <c r="B32" s="72" t="s">
        <v>309</v>
      </c>
      <c r="C32" s="221">
        <f>C33+C35</f>
        <v>1313</v>
      </c>
      <c r="D32" s="191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  <c r="V32" s="474">
        <f>V33+V35</f>
        <v>1323</v>
      </c>
      <c r="W32" s="474">
        <f>W33+W35</f>
        <v>1339</v>
      </c>
    </row>
    <row r="33" spans="1:23" ht="15.75">
      <c r="A33" s="86" t="s">
        <v>142</v>
      </c>
      <c r="B33" s="73" t="s">
        <v>295</v>
      </c>
      <c r="C33" s="222">
        <f>C34</f>
        <v>80</v>
      </c>
      <c r="D33" s="191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3"/>
      <c r="V33" s="475">
        <f>V34</f>
        <v>80</v>
      </c>
      <c r="W33" s="475">
        <f>W34</f>
        <v>90</v>
      </c>
    </row>
    <row r="34" spans="1:23" ht="47.25">
      <c r="A34" s="87" t="s">
        <v>262</v>
      </c>
      <c r="B34" s="73" t="s">
        <v>296</v>
      </c>
      <c r="C34" s="222">
        <v>80</v>
      </c>
      <c r="D34" s="191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3"/>
      <c r="V34" s="475">
        <v>80</v>
      </c>
      <c r="W34" s="475">
        <v>90</v>
      </c>
    </row>
    <row r="35" spans="1:23" ht="15.75">
      <c r="A35" s="86" t="s">
        <v>378</v>
      </c>
      <c r="B35" s="73" t="s">
        <v>297</v>
      </c>
      <c r="C35" s="222">
        <f>C37+C38</f>
        <v>1233</v>
      </c>
      <c r="D35" s="191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3"/>
      <c r="V35" s="475">
        <f>V37+V38</f>
        <v>1243</v>
      </c>
      <c r="W35" s="475">
        <f>W37+W39</f>
        <v>1249</v>
      </c>
    </row>
    <row r="36" spans="1:23" ht="47.25" customHeight="1" hidden="1">
      <c r="A36" s="87" t="s">
        <v>143</v>
      </c>
      <c r="B36" s="73" t="s">
        <v>144</v>
      </c>
      <c r="C36" s="222">
        <f>C37</f>
        <v>1163</v>
      </c>
      <c r="D36" s="19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3"/>
      <c r="V36" s="475">
        <f>V37</f>
        <v>1163</v>
      </c>
      <c r="W36" s="475">
        <f>W37</f>
        <v>1163</v>
      </c>
    </row>
    <row r="37" spans="1:23" ht="31.5">
      <c r="A37" s="62" t="s">
        <v>223</v>
      </c>
      <c r="B37" s="73" t="s">
        <v>298</v>
      </c>
      <c r="C37" s="222">
        <v>1163</v>
      </c>
      <c r="D37" s="191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3"/>
      <c r="V37" s="475">
        <v>1163</v>
      </c>
      <c r="W37" s="475">
        <v>1163</v>
      </c>
    </row>
    <row r="38" spans="1:23" ht="31.5" customHeight="1" hidden="1">
      <c r="A38" s="62" t="s">
        <v>223</v>
      </c>
      <c r="B38" s="73" t="s">
        <v>145</v>
      </c>
      <c r="C38" s="222">
        <f>C39</f>
        <v>70</v>
      </c>
      <c r="D38" s="191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3"/>
      <c r="V38" s="475">
        <f>V39</f>
        <v>80</v>
      </c>
      <c r="W38" s="475">
        <f>W39</f>
        <v>86</v>
      </c>
    </row>
    <row r="39" spans="1:23" ht="31.5">
      <c r="A39" s="62" t="s">
        <v>236</v>
      </c>
      <c r="B39" s="73" t="s">
        <v>299</v>
      </c>
      <c r="C39" s="222">
        <v>70</v>
      </c>
      <c r="D39" s="191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3"/>
      <c r="V39" s="475">
        <v>80</v>
      </c>
      <c r="W39" s="475">
        <v>86</v>
      </c>
    </row>
    <row r="40" spans="1:23" ht="31.5" customHeight="1" hidden="1">
      <c r="A40" s="87" t="s">
        <v>284</v>
      </c>
      <c r="B40" s="73" t="s">
        <v>381</v>
      </c>
      <c r="C40" s="222"/>
      <c r="D40" s="191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3"/>
      <c r="V40" s="475"/>
      <c r="W40" s="475"/>
    </row>
    <row r="41" spans="1:23" ht="31.5" customHeight="1" hidden="1">
      <c r="A41" s="87" t="s">
        <v>125</v>
      </c>
      <c r="B41" s="73" t="s">
        <v>155</v>
      </c>
      <c r="C41" s="222"/>
      <c r="D41" s="191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3"/>
      <c r="V41" s="475"/>
      <c r="W41" s="475"/>
    </row>
    <row r="42" spans="1:23" ht="31.5">
      <c r="A42" s="153" t="s">
        <v>244</v>
      </c>
      <c r="B42" s="72" t="s">
        <v>310</v>
      </c>
      <c r="C42" s="221">
        <f>C43+C46</f>
        <v>182.8</v>
      </c>
      <c r="D42" s="191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3"/>
      <c r="V42" s="474">
        <f>V43+V46</f>
        <v>182.8</v>
      </c>
      <c r="W42" s="474">
        <f>W43+W46</f>
        <v>182.8</v>
      </c>
    </row>
    <row r="43" spans="1:23" s="92" customFormat="1" ht="78.75">
      <c r="A43" s="87" t="s">
        <v>79</v>
      </c>
      <c r="B43" s="73" t="s">
        <v>81</v>
      </c>
      <c r="C43" s="222">
        <v>100</v>
      </c>
      <c r="D43" s="191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3"/>
      <c r="V43" s="475">
        <v>100</v>
      </c>
      <c r="W43" s="475">
        <v>100</v>
      </c>
    </row>
    <row r="44" spans="1:23" ht="63" customHeight="1" hidden="1">
      <c r="A44" s="88" t="s">
        <v>18</v>
      </c>
      <c r="B44" s="73" t="s">
        <v>110</v>
      </c>
      <c r="C44" s="222">
        <v>0</v>
      </c>
      <c r="D44" s="191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3"/>
      <c r="V44" s="475">
        <v>0</v>
      </c>
      <c r="W44" s="475">
        <v>0</v>
      </c>
    </row>
    <row r="45" spans="1:23" ht="63" customHeight="1" hidden="1">
      <c r="A45" s="88" t="s">
        <v>18</v>
      </c>
      <c r="B45" s="73" t="s">
        <v>110</v>
      </c>
      <c r="C45" s="222">
        <v>0</v>
      </c>
      <c r="D45" s="191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3"/>
      <c r="V45" s="475">
        <v>0</v>
      </c>
      <c r="W45" s="475">
        <v>0</v>
      </c>
    </row>
    <row r="46" spans="1:250" s="25" customFormat="1" ht="78.75">
      <c r="A46" s="89" t="s">
        <v>379</v>
      </c>
      <c r="B46" s="73" t="s">
        <v>300</v>
      </c>
      <c r="C46" s="211">
        <v>82.8</v>
      </c>
      <c r="D46" s="67"/>
      <c r="E46" s="195"/>
      <c r="F46" s="72"/>
      <c r="G46" s="154"/>
      <c r="H46" s="67"/>
      <c r="I46" s="195"/>
      <c r="J46" s="72"/>
      <c r="K46" s="154"/>
      <c r="L46" s="67"/>
      <c r="M46" s="195"/>
      <c r="N46" s="72"/>
      <c r="O46" s="154"/>
      <c r="P46" s="67"/>
      <c r="Q46" s="195"/>
      <c r="R46" s="72"/>
      <c r="S46" s="154"/>
      <c r="T46" s="67"/>
      <c r="U46" s="196"/>
      <c r="V46" s="479">
        <v>82.8</v>
      </c>
      <c r="W46" s="479">
        <v>82.8</v>
      </c>
      <c r="X46" s="70"/>
      <c r="Y46" s="30"/>
      <c r="Z46" s="68"/>
      <c r="AA46" s="69"/>
      <c r="AB46" s="70"/>
      <c r="AC46" s="30"/>
      <c r="AD46" s="68"/>
      <c r="AE46" s="69"/>
      <c r="AF46" s="70"/>
      <c r="AG46" s="30"/>
      <c r="AH46" s="68"/>
      <c r="AI46" s="69"/>
      <c r="AJ46" s="70"/>
      <c r="AK46" s="30"/>
      <c r="AL46" s="68"/>
      <c r="AM46" s="69"/>
      <c r="AN46" s="70"/>
      <c r="AO46" s="30"/>
      <c r="AP46" s="68"/>
      <c r="AQ46" s="69"/>
      <c r="AR46" s="70"/>
      <c r="AS46" s="30"/>
      <c r="AT46" s="68"/>
      <c r="AU46" s="69"/>
      <c r="AV46" s="70"/>
      <c r="AW46" s="30"/>
      <c r="AX46" s="68"/>
      <c r="AY46" s="69"/>
      <c r="AZ46" s="70"/>
      <c r="BA46" s="30"/>
      <c r="BB46" s="68"/>
      <c r="BC46" s="69"/>
      <c r="BD46" s="70"/>
      <c r="BE46" s="30"/>
      <c r="BF46" s="68"/>
      <c r="BG46" s="69"/>
      <c r="BH46" s="70"/>
      <c r="BI46" s="30"/>
      <c r="BJ46" s="68"/>
      <c r="BK46" s="69"/>
      <c r="BL46" s="70"/>
      <c r="BM46" s="30"/>
      <c r="BN46" s="68"/>
      <c r="BO46" s="69"/>
      <c r="BP46" s="70"/>
      <c r="BQ46" s="30"/>
      <c r="BR46" s="68"/>
      <c r="BS46" s="69"/>
      <c r="BT46" s="70"/>
      <c r="BU46" s="30"/>
      <c r="BV46" s="68"/>
      <c r="BW46" s="69"/>
      <c r="BX46" s="70"/>
      <c r="BY46" s="30"/>
      <c r="BZ46" s="68"/>
      <c r="CA46" s="69"/>
      <c r="CB46" s="70"/>
      <c r="CC46" s="30"/>
      <c r="CD46" s="68"/>
      <c r="CE46" s="69"/>
      <c r="CF46" s="70"/>
      <c r="CG46" s="30"/>
      <c r="CH46" s="68"/>
      <c r="CI46" s="69"/>
      <c r="CJ46" s="70"/>
      <c r="CK46" s="30"/>
      <c r="CL46" s="68"/>
      <c r="CM46" s="69"/>
      <c r="CN46" s="70"/>
      <c r="CO46" s="30"/>
      <c r="CP46" s="68"/>
      <c r="CQ46" s="69"/>
      <c r="CR46" s="70"/>
      <c r="CS46" s="30"/>
      <c r="CT46" s="68"/>
      <c r="CU46" s="69"/>
      <c r="CV46" s="70"/>
      <c r="CW46" s="30"/>
      <c r="CX46" s="68"/>
      <c r="CY46" s="69"/>
      <c r="CZ46" s="70"/>
      <c r="DA46" s="30"/>
      <c r="DB46" s="68"/>
      <c r="DC46" s="69"/>
      <c r="DD46" s="70"/>
      <c r="DE46" s="30"/>
      <c r="DF46" s="68"/>
      <c r="DG46" s="69"/>
      <c r="DH46" s="70"/>
      <c r="DI46" s="30"/>
      <c r="DJ46" s="68"/>
      <c r="DK46" s="69"/>
      <c r="DL46" s="70"/>
      <c r="DM46" s="30"/>
      <c r="DN46" s="68"/>
      <c r="DO46" s="69"/>
      <c r="DP46" s="70"/>
      <c r="DQ46" s="30"/>
      <c r="DR46" s="68"/>
      <c r="DS46" s="69"/>
      <c r="DT46" s="70"/>
      <c r="DU46" s="30"/>
      <c r="DV46" s="68"/>
      <c r="DW46" s="69"/>
      <c r="DX46" s="70"/>
      <c r="DY46" s="30"/>
      <c r="DZ46" s="68"/>
      <c r="EA46" s="69"/>
      <c r="EB46" s="70"/>
      <c r="EC46" s="30"/>
      <c r="ED46" s="68"/>
      <c r="EE46" s="69"/>
      <c r="EF46" s="70"/>
      <c r="EG46" s="30"/>
      <c r="EH46" s="68"/>
      <c r="EI46" s="69"/>
      <c r="EJ46" s="70"/>
      <c r="EK46" s="30"/>
      <c r="EL46" s="68"/>
      <c r="EM46" s="69"/>
      <c r="EN46" s="70"/>
      <c r="EO46" s="30"/>
      <c r="EP46" s="68"/>
      <c r="EQ46" s="69"/>
      <c r="ER46" s="70"/>
      <c r="ES46" s="30"/>
      <c r="ET46" s="68"/>
      <c r="EU46" s="69"/>
      <c r="EV46" s="70"/>
      <c r="EW46" s="30"/>
      <c r="EX46" s="68"/>
      <c r="EY46" s="69"/>
      <c r="EZ46" s="70"/>
      <c r="FA46" s="30"/>
      <c r="FB46" s="68"/>
      <c r="FC46" s="69"/>
      <c r="FD46" s="70"/>
      <c r="FE46" s="30"/>
      <c r="FF46" s="68"/>
      <c r="FG46" s="69"/>
      <c r="FH46" s="70"/>
      <c r="FI46" s="30"/>
      <c r="FJ46" s="68"/>
      <c r="FK46" s="69"/>
      <c r="FL46" s="70"/>
      <c r="FM46" s="30"/>
      <c r="FN46" s="68"/>
      <c r="FO46" s="69"/>
      <c r="FP46" s="70"/>
      <c r="FQ46" s="30"/>
      <c r="FR46" s="68"/>
      <c r="FS46" s="69"/>
      <c r="FT46" s="70"/>
      <c r="FU46" s="30"/>
      <c r="FV46" s="68"/>
      <c r="FW46" s="69"/>
      <c r="FX46" s="70"/>
      <c r="FY46" s="30"/>
      <c r="FZ46" s="68"/>
      <c r="GA46" s="69"/>
      <c r="GB46" s="70"/>
      <c r="GC46" s="30"/>
      <c r="GD46" s="68"/>
      <c r="GE46" s="69"/>
      <c r="GF46" s="70"/>
      <c r="GG46" s="30"/>
      <c r="GH46" s="68"/>
      <c r="GI46" s="69"/>
      <c r="GJ46" s="70"/>
      <c r="GK46" s="30"/>
      <c r="GL46" s="68"/>
      <c r="GM46" s="69"/>
      <c r="GN46" s="70"/>
      <c r="GO46" s="30"/>
      <c r="GP46" s="68"/>
      <c r="GQ46" s="69"/>
      <c r="GR46" s="70"/>
      <c r="GS46" s="30"/>
      <c r="GT46" s="68"/>
      <c r="GU46" s="69"/>
      <c r="GV46" s="70"/>
      <c r="GW46" s="30"/>
      <c r="GX46" s="68"/>
      <c r="GY46" s="69"/>
      <c r="GZ46" s="70"/>
      <c r="HA46" s="30"/>
      <c r="HB46" s="68"/>
      <c r="HC46" s="69"/>
      <c r="HD46" s="70"/>
      <c r="HE46" s="30"/>
      <c r="HF46" s="68"/>
      <c r="HG46" s="69"/>
      <c r="HH46" s="70"/>
      <c r="HI46" s="30"/>
      <c r="HJ46" s="68"/>
      <c r="HK46" s="69"/>
      <c r="HL46" s="70"/>
      <c r="HM46" s="30"/>
      <c r="HN46" s="68"/>
      <c r="HO46" s="69"/>
      <c r="HP46" s="70"/>
      <c r="HQ46" s="30"/>
      <c r="HR46" s="68"/>
      <c r="HS46" s="69"/>
      <c r="HT46" s="70"/>
      <c r="HU46" s="30"/>
      <c r="HV46" s="68"/>
      <c r="HW46" s="69"/>
      <c r="HX46" s="70"/>
      <c r="HY46" s="30"/>
      <c r="HZ46" s="68"/>
      <c r="IA46" s="69"/>
      <c r="IB46" s="70"/>
      <c r="IC46" s="30"/>
      <c r="ID46" s="68"/>
      <c r="IE46" s="69"/>
      <c r="IF46" s="70"/>
      <c r="IG46" s="30"/>
      <c r="IH46" s="68"/>
      <c r="II46" s="69"/>
      <c r="IJ46" s="70"/>
      <c r="IK46" s="30"/>
      <c r="IL46" s="68"/>
      <c r="IM46" s="69"/>
      <c r="IN46" s="70"/>
      <c r="IO46" s="30"/>
      <c r="IP46" s="68"/>
    </row>
    <row r="47" spans="1:23" s="156" customFormat="1" ht="32.25" thickBot="1">
      <c r="A47" s="155" t="s">
        <v>263</v>
      </c>
      <c r="B47" s="72" t="s">
        <v>311</v>
      </c>
      <c r="C47" s="221">
        <f>C48+C50+C49</f>
        <v>39.5</v>
      </c>
      <c r="D47" s="197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9"/>
      <c r="V47" s="474">
        <f>V48+V50+V49</f>
        <v>39.5</v>
      </c>
      <c r="W47" s="474">
        <f>W48+W50+W49</f>
        <v>39.5</v>
      </c>
    </row>
    <row r="48" spans="1:23" ht="32.25" hidden="1" thickBot="1">
      <c r="A48" s="89" t="s">
        <v>264</v>
      </c>
      <c r="B48" s="73" t="s">
        <v>23</v>
      </c>
      <c r="C48" s="222">
        <v>0</v>
      </c>
      <c r="D48" s="191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3"/>
      <c r="V48" s="475">
        <v>0</v>
      </c>
      <c r="W48" s="475">
        <v>0</v>
      </c>
    </row>
    <row r="49" spans="1:23" ht="30" customHeight="1" thickBot="1">
      <c r="A49" s="89" t="s">
        <v>265</v>
      </c>
      <c r="B49" s="216" t="s">
        <v>302</v>
      </c>
      <c r="C49" s="225">
        <v>39</v>
      </c>
      <c r="D49" s="215">
        <v>0.5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3"/>
      <c r="V49" s="480">
        <v>39</v>
      </c>
      <c r="W49" s="480">
        <v>39</v>
      </c>
    </row>
    <row r="50" spans="1:23" ht="31.5" customHeight="1" thickBot="1">
      <c r="A50" s="224" t="s">
        <v>28</v>
      </c>
      <c r="B50" s="73" t="s">
        <v>29</v>
      </c>
      <c r="C50" s="222">
        <v>0.5</v>
      </c>
      <c r="D50" s="191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3"/>
      <c r="V50" s="475">
        <v>0.5</v>
      </c>
      <c r="W50" s="475">
        <v>0.5</v>
      </c>
    </row>
    <row r="51" spans="1:23" ht="28.5" customHeight="1" hidden="1">
      <c r="A51" s="155" t="s">
        <v>245</v>
      </c>
      <c r="B51" s="73" t="s">
        <v>83</v>
      </c>
      <c r="C51" s="222">
        <f>C52</f>
        <v>0</v>
      </c>
      <c r="D51" s="191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3"/>
      <c r="V51" s="475">
        <f>V52</f>
        <v>0</v>
      </c>
      <c r="W51" s="475">
        <f>W52</f>
        <v>0</v>
      </c>
    </row>
    <row r="52" spans="1:23" ht="48" customHeight="1" hidden="1">
      <c r="A52" s="304" t="s">
        <v>576</v>
      </c>
      <c r="B52" s="73" t="s">
        <v>577</v>
      </c>
      <c r="C52" s="222">
        <v>0</v>
      </c>
      <c r="D52" s="191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3"/>
      <c r="V52" s="475">
        <v>0</v>
      </c>
      <c r="W52" s="475">
        <v>0</v>
      </c>
    </row>
    <row r="53" spans="1:23" ht="47.25" customHeight="1" hidden="1">
      <c r="A53" s="89" t="s">
        <v>207</v>
      </c>
      <c r="B53" s="73" t="s">
        <v>112</v>
      </c>
      <c r="C53" s="222">
        <v>0</v>
      </c>
      <c r="D53" s="200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3"/>
      <c r="V53" s="475">
        <v>0</v>
      </c>
      <c r="W53" s="475">
        <v>0</v>
      </c>
    </row>
    <row r="54" spans="1:23" s="156" customFormat="1" ht="15.75">
      <c r="A54" s="164" t="s">
        <v>266</v>
      </c>
      <c r="B54" s="164" t="s">
        <v>312</v>
      </c>
      <c r="C54" s="226">
        <f>C55</f>
        <v>2</v>
      </c>
      <c r="D54" s="201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9"/>
      <c r="V54" s="481">
        <f>V55</f>
        <v>2</v>
      </c>
      <c r="W54" s="481">
        <f>W55</f>
        <v>2</v>
      </c>
    </row>
    <row r="55" spans="1:23" ht="46.5" customHeight="1">
      <c r="A55" s="304" t="s">
        <v>485</v>
      </c>
      <c r="B55" s="305" t="s">
        <v>612</v>
      </c>
      <c r="C55" s="227">
        <v>2</v>
      </c>
      <c r="D55" s="200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3"/>
      <c r="V55" s="482">
        <v>2</v>
      </c>
      <c r="W55" s="482">
        <v>2</v>
      </c>
    </row>
    <row r="56" spans="1:23" ht="47.25" hidden="1">
      <c r="A56" s="304" t="s">
        <v>485</v>
      </c>
      <c r="B56" s="303" t="s">
        <v>484</v>
      </c>
      <c r="C56" s="227">
        <v>0</v>
      </c>
      <c r="D56" s="200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3"/>
      <c r="V56" s="482">
        <v>0</v>
      </c>
      <c r="W56" s="482">
        <v>0</v>
      </c>
    </row>
    <row r="57" spans="1:23" s="156" customFormat="1" ht="15.75">
      <c r="A57" s="155" t="s">
        <v>382</v>
      </c>
      <c r="B57" s="72" t="s">
        <v>313</v>
      </c>
      <c r="C57" s="221">
        <f>C58+C77+C81</f>
        <v>13077.9</v>
      </c>
      <c r="D57" s="201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9"/>
      <c r="V57" s="474">
        <f>V58+V77+V81</f>
        <v>5975.8</v>
      </c>
      <c r="W57" s="474">
        <f>W58+W77+W81</f>
        <v>5938.3</v>
      </c>
    </row>
    <row r="58" spans="1:23" s="156" customFormat="1" ht="31.5">
      <c r="A58" s="155" t="s">
        <v>268</v>
      </c>
      <c r="B58" s="72" t="s">
        <v>314</v>
      </c>
      <c r="C58" s="221">
        <f>C59+C65+C69+C75</f>
        <v>13077.9</v>
      </c>
      <c r="D58" s="201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9"/>
      <c r="V58" s="474">
        <f>V59+V65+V69+V75</f>
        <v>5975.8</v>
      </c>
      <c r="W58" s="474">
        <f>W59+W65+W69+W75</f>
        <v>5938.3</v>
      </c>
    </row>
    <row r="59" spans="1:23" s="156" customFormat="1" ht="31.5">
      <c r="A59" s="163" t="s">
        <v>269</v>
      </c>
      <c r="B59" s="72" t="s">
        <v>22</v>
      </c>
      <c r="C59" s="221">
        <f>C61</f>
        <v>6599.4</v>
      </c>
      <c r="D59" s="197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9"/>
      <c r="V59" s="474">
        <f>V61</f>
        <v>5393.1</v>
      </c>
      <c r="W59" s="474">
        <f>W61</f>
        <v>5348.8</v>
      </c>
    </row>
    <row r="60" spans="1:23" ht="31.5" customHeight="1" hidden="1">
      <c r="A60" s="62" t="s">
        <v>36</v>
      </c>
      <c r="B60" s="73" t="s">
        <v>208</v>
      </c>
      <c r="C60" s="222">
        <f>C61+C62</f>
        <v>6599.4</v>
      </c>
      <c r="D60" s="191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3"/>
      <c r="V60" s="475">
        <f>V61+V62</f>
        <v>5393.1</v>
      </c>
      <c r="W60" s="475">
        <f>W61+W62</f>
        <v>5348.8</v>
      </c>
    </row>
    <row r="61" spans="1:23" ht="36.75" customHeight="1">
      <c r="A61" s="62" t="s">
        <v>453</v>
      </c>
      <c r="B61" s="73" t="s">
        <v>448</v>
      </c>
      <c r="C61" s="222">
        <v>6599.4</v>
      </c>
      <c r="D61" s="191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3"/>
      <c r="V61" s="475">
        <v>5393.1</v>
      </c>
      <c r="W61" s="475">
        <v>5348.8</v>
      </c>
    </row>
    <row r="62" spans="1:23" ht="31.5" customHeight="1" hidden="1">
      <c r="A62" s="89" t="s">
        <v>135</v>
      </c>
      <c r="B62" s="73" t="s">
        <v>208</v>
      </c>
      <c r="C62" s="222">
        <v>0</v>
      </c>
      <c r="D62" s="191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3"/>
      <c r="V62" s="475">
        <v>0</v>
      </c>
      <c r="W62" s="475">
        <v>0</v>
      </c>
    </row>
    <row r="63" spans="1:23" ht="31.5" customHeight="1" hidden="1">
      <c r="A63" s="89" t="s">
        <v>235</v>
      </c>
      <c r="B63" s="73"/>
      <c r="C63" s="222">
        <v>0</v>
      </c>
      <c r="D63" s="191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3"/>
      <c r="V63" s="475">
        <v>0</v>
      </c>
      <c r="W63" s="475">
        <v>0</v>
      </c>
    </row>
    <row r="64" spans="1:23" ht="15.75" customHeight="1" hidden="1">
      <c r="A64" s="89"/>
      <c r="B64" s="73"/>
      <c r="C64" s="222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3"/>
      <c r="V64" s="475"/>
      <c r="W64" s="475"/>
    </row>
    <row r="65" spans="1:23" s="156" customFormat="1" ht="31.5" customHeight="1">
      <c r="A65" s="163" t="s">
        <v>449</v>
      </c>
      <c r="B65" s="72" t="s">
        <v>402</v>
      </c>
      <c r="C65" s="221">
        <f>C67+C68</f>
        <v>6304.1</v>
      </c>
      <c r="D65" s="197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9"/>
      <c r="V65" s="474">
        <f>V67+V68</f>
        <v>400</v>
      </c>
      <c r="W65" s="474">
        <f>W67+W68</f>
        <v>400</v>
      </c>
    </row>
    <row r="66" spans="1:23" ht="47.25" customHeight="1" hidden="1">
      <c r="A66" s="144" t="s">
        <v>237</v>
      </c>
      <c r="B66" s="145" t="s">
        <v>238</v>
      </c>
      <c r="C66" s="222"/>
      <c r="D66" s="191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3"/>
      <c r="V66" s="475"/>
      <c r="W66" s="475"/>
    </row>
    <row r="67" spans="1:23" s="92" customFormat="1" ht="38.25" customHeight="1">
      <c r="A67" s="90" t="s">
        <v>399</v>
      </c>
      <c r="B67" s="73" t="s">
        <v>401</v>
      </c>
      <c r="C67" s="222">
        <v>484.8</v>
      </c>
      <c r="D67" s="191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3"/>
      <c r="V67" s="475">
        <v>400</v>
      </c>
      <c r="W67" s="475">
        <v>400</v>
      </c>
    </row>
    <row r="68" spans="1:23" ht="36" customHeight="1">
      <c r="A68" s="90" t="s">
        <v>587</v>
      </c>
      <c r="B68" s="73" t="s">
        <v>450</v>
      </c>
      <c r="C68" s="222">
        <v>5819.3</v>
      </c>
      <c r="D68" s="191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3"/>
      <c r="V68" s="475">
        <v>0</v>
      </c>
      <c r="W68" s="475">
        <v>0</v>
      </c>
    </row>
    <row r="69" spans="1:23" s="156" customFormat="1" ht="31.5">
      <c r="A69" s="163" t="s">
        <v>271</v>
      </c>
      <c r="B69" s="72" t="s">
        <v>25</v>
      </c>
      <c r="C69" s="221">
        <f>C71+C72</f>
        <v>174.39999999999998</v>
      </c>
      <c r="D69" s="197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9"/>
      <c r="V69" s="474">
        <f>V71+V72</f>
        <v>182.7</v>
      </c>
      <c r="W69" s="474">
        <f>W71+W72</f>
        <v>189.5</v>
      </c>
    </row>
    <row r="70" spans="1:23" ht="31.5" customHeight="1" hidden="1">
      <c r="A70" s="89" t="s">
        <v>273</v>
      </c>
      <c r="B70" s="73" t="s">
        <v>305</v>
      </c>
      <c r="C70" s="222">
        <v>0</v>
      </c>
      <c r="D70" s="191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3"/>
      <c r="V70" s="475">
        <v>0</v>
      </c>
      <c r="W70" s="475">
        <v>0</v>
      </c>
    </row>
    <row r="71" spans="1:23" ht="36.75" customHeight="1">
      <c r="A71" s="89" t="s">
        <v>273</v>
      </c>
      <c r="B71" s="73" t="s">
        <v>30</v>
      </c>
      <c r="C71" s="228">
        <v>0.7</v>
      </c>
      <c r="D71" s="191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3"/>
      <c r="V71" s="476">
        <v>0.7</v>
      </c>
      <c r="W71" s="476">
        <v>0.7</v>
      </c>
    </row>
    <row r="72" spans="1:23" ht="46.5" customHeight="1">
      <c r="A72" s="62" t="s">
        <v>272</v>
      </c>
      <c r="B72" s="73" t="s">
        <v>24</v>
      </c>
      <c r="C72" s="222">
        <v>173.7</v>
      </c>
      <c r="D72" s="191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3"/>
      <c r="V72" s="475">
        <v>182</v>
      </c>
      <c r="W72" s="475">
        <v>188.8</v>
      </c>
    </row>
    <row r="73" spans="1:23" ht="51.75" customHeight="1" hidden="1">
      <c r="A73" s="89" t="s">
        <v>84</v>
      </c>
      <c r="B73" s="73"/>
      <c r="C73" s="222">
        <v>0</v>
      </c>
      <c r="D73" s="191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3"/>
      <c r="V73" s="475">
        <v>0</v>
      </c>
      <c r="W73" s="475">
        <v>0</v>
      </c>
    </row>
    <row r="74" spans="1:23" ht="78.75" customHeight="1" hidden="1">
      <c r="A74" s="89" t="s">
        <v>248</v>
      </c>
      <c r="B74" s="73" t="s">
        <v>305</v>
      </c>
      <c r="C74" s="222">
        <v>0</v>
      </c>
      <c r="D74" s="191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3"/>
      <c r="V74" s="475">
        <v>0</v>
      </c>
      <c r="W74" s="475">
        <v>0</v>
      </c>
    </row>
    <row r="75" spans="1:23" s="156" customFormat="1" ht="15.75" hidden="1">
      <c r="A75" s="155" t="s">
        <v>252</v>
      </c>
      <c r="B75" s="72" t="s">
        <v>27</v>
      </c>
      <c r="C75" s="221">
        <f>C76</f>
        <v>0</v>
      </c>
      <c r="D75" s="197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9"/>
      <c r="V75" s="474">
        <f>V76</f>
        <v>0</v>
      </c>
      <c r="W75" s="474">
        <f>W76</f>
        <v>0</v>
      </c>
    </row>
    <row r="76" spans="1:23" ht="32.25" customHeight="1" hidden="1">
      <c r="A76" s="89" t="s">
        <v>46</v>
      </c>
      <c r="B76" s="73" t="s">
        <v>26</v>
      </c>
      <c r="C76" s="222">
        <v>0</v>
      </c>
      <c r="D76" s="191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3"/>
      <c r="V76" s="475">
        <v>0</v>
      </c>
      <c r="W76" s="475">
        <v>0</v>
      </c>
    </row>
    <row r="77" spans="1:23" s="156" customFormat="1" ht="15.75" customHeight="1" hidden="1">
      <c r="A77" s="155" t="s">
        <v>246</v>
      </c>
      <c r="B77" s="72" t="s">
        <v>315</v>
      </c>
      <c r="C77" s="221">
        <f>C78</f>
        <v>0</v>
      </c>
      <c r="D77" s="197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9"/>
      <c r="V77" s="474">
        <f>V78</f>
        <v>0</v>
      </c>
      <c r="W77" s="474">
        <f>W78</f>
        <v>0</v>
      </c>
    </row>
    <row r="78" spans="1:23" ht="15.75" customHeight="1" hidden="1">
      <c r="A78" s="89" t="s">
        <v>380</v>
      </c>
      <c r="B78" s="73" t="s">
        <v>306</v>
      </c>
      <c r="C78" s="222">
        <v>0</v>
      </c>
      <c r="D78" s="191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3"/>
      <c r="V78" s="475">
        <v>0</v>
      </c>
      <c r="W78" s="475">
        <v>0</v>
      </c>
    </row>
    <row r="79" spans="1:23" ht="15.75" customHeight="1" hidden="1">
      <c r="A79" s="89" t="s">
        <v>383</v>
      </c>
      <c r="B79" s="73" t="s">
        <v>384</v>
      </c>
      <c r="C79" s="222">
        <v>0</v>
      </c>
      <c r="D79" s="191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3"/>
      <c r="V79" s="475">
        <v>0</v>
      </c>
      <c r="W79" s="475">
        <v>0</v>
      </c>
    </row>
    <row r="80" spans="1:23" ht="31.5" customHeight="1" hidden="1">
      <c r="A80" s="89" t="s">
        <v>274</v>
      </c>
      <c r="B80" s="73" t="s">
        <v>397</v>
      </c>
      <c r="C80" s="222">
        <f>C81</f>
        <v>0</v>
      </c>
      <c r="D80" s="191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3"/>
      <c r="V80" s="475">
        <f>V81</f>
        <v>0</v>
      </c>
      <c r="W80" s="475">
        <f>W81</f>
        <v>0</v>
      </c>
    </row>
    <row r="81" spans="1:23" ht="47.25" customHeight="1" hidden="1">
      <c r="A81" s="89" t="s">
        <v>8</v>
      </c>
      <c r="B81" s="73" t="s">
        <v>398</v>
      </c>
      <c r="C81" s="222">
        <v>0</v>
      </c>
      <c r="D81" s="191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3"/>
      <c r="V81" s="475">
        <v>0</v>
      </c>
      <c r="W81" s="475">
        <v>0</v>
      </c>
    </row>
    <row r="82" spans="1:23" ht="15.75">
      <c r="A82" s="89" t="s">
        <v>385</v>
      </c>
      <c r="B82" s="73"/>
      <c r="C82" s="221">
        <f>C18+C57</f>
        <v>17798.47</v>
      </c>
      <c r="D82" s="191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3"/>
      <c r="V82" s="474">
        <f>V18+V57</f>
        <v>10843.73</v>
      </c>
      <c r="W82" s="474">
        <f>W18+W57</f>
        <v>10920.67</v>
      </c>
    </row>
    <row r="83" spans="1:22" ht="24.75" customHeight="1">
      <c r="A83" s="53"/>
      <c r="B83" s="29"/>
      <c r="C83" s="93"/>
      <c r="D83" s="93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483"/>
    </row>
    <row r="84" spans="1:21" ht="12.75">
      <c r="A84" s="54"/>
      <c r="B84" s="29"/>
      <c r="C84" s="203"/>
      <c r="D84" s="93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</row>
    <row r="85" spans="1:21" ht="15.75" customHeight="1">
      <c r="A85" s="27"/>
      <c r="B85" s="23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</row>
    <row r="86" spans="1:21" ht="18.75">
      <c r="A86" s="27"/>
      <c r="B86" s="23"/>
      <c r="C86" s="204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</row>
    <row r="87" spans="1:21" ht="12.75">
      <c r="A87" s="26"/>
      <c r="B87" s="23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</row>
    <row r="88" spans="1:21" ht="12.75">
      <c r="A88" s="27"/>
      <c r="B88" s="23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</row>
    <row r="89" spans="1:21" ht="12.75">
      <c r="A89" s="28"/>
      <c r="B89" s="23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</row>
    <row r="90" spans="1:21" ht="30" customHeight="1">
      <c r="A90" s="38"/>
      <c r="B90" s="29"/>
      <c r="C90" s="205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5.75">
      <c r="A91" s="30"/>
      <c r="B91" s="29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</row>
    <row r="92" spans="1:21" ht="15.75" customHeight="1">
      <c r="A92" s="32"/>
      <c r="B92" s="25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</row>
    <row r="93" spans="1:21" ht="12.75">
      <c r="A93" s="25"/>
      <c r="B93" s="25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</row>
    <row r="94" spans="1:21" ht="15.75">
      <c r="A94" s="35"/>
      <c r="B94" s="25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</row>
    <row r="95" spans="1:21" ht="12.75">
      <c r="A95" s="25"/>
      <c r="B95" s="25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</row>
    <row r="96" spans="1:21" ht="15.75">
      <c r="A96" s="35"/>
      <c r="B96" s="25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</row>
    <row r="97" spans="1:21" ht="12.75">
      <c r="A97" s="25"/>
      <c r="B97" s="25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</row>
    <row r="98" spans="1:21" ht="12.75">
      <c r="A98" s="25"/>
      <c r="B98" s="25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</row>
    <row r="99" spans="1:21" ht="12.75">
      <c r="A99" s="25"/>
      <c r="B99" s="25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</row>
    <row r="100" spans="1:21" ht="12.75">
      <c r="A100" s="25"/>
      <c r="B100" s="25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</row>
    <row r="101" spans="1:21" ht="12.75">
      <c r="A101" s="25"/>
      <c r="B101" s="25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</row>
    <row r="102" spans="1:21" ht="12.75">
      <c r="A102" s="25"/>
      <c r="B102" s="25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</row>
    <row r="103" spans="1:21" ht="12.75">
      <c r="A103" s="25"/>
      <c r="B103" s="25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</row>
    <row r="104" spans="1:21" ht="12.75">
      <c r="A104" s="25"/>
      <c r="B104" s="25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ht="12.75">
      <c r="A105" s="25"/>
      <c r="B105" s="25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ht="12.75">
      <c r="A106" s="36"/>
      <c r="B106" s="25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</row>
    <row r="107" spans="1:21" ht="12.75">
      <c r="A107" s="36"/>
      <c r="B107" s="25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1:21" ht="12.75">
      <c r="A108" s="25"/>
      <c r="B108" s="25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1:21" ht="12.75">
      <c r="A109" s="25"/>
      <c r="B109" s="25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</row>
    <row r="110" spans="1:21" ht="12.75">
      <c r="A110" s="25"/>
      <c r="B110" s="25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21" ht="12.75">
      <c r="A111" s="25"/>
      <c r="B111" s="25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21" ht="12.75">
      <c r="A112" s="25"/>
      <c r="B112" s="25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1" ht="12.75">
      <c r="A113" s="25"/>
      <c r="B113" s="25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1:21" ht="12.75">
      <c r="A114" s="25"/>
      <c r="B114" s="25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1:21" ht="12.75">
      <c r="A115" s="25"/>
      <c r="B115" s="25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  <row r="116" spans="1:21" ht="12.75">
      <c r="A116" s="25"/>
      <c r="B116" s="25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1:21" ht="12.75">
      <c r="A117" s="36"/>
      <c r="B117" s="25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ht="12.75">
      <c r="A118" s="36"/>
      <c r="B118" s="25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1:21" ht="12.75">
      <c r="A119" s="25"/>
      <c r="B119" s="25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1:21" ht="12.75">
      <c r="A120" s="25"/>
      <c r="B120" s="25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1:21" ht="12.75">
      <c r="A121" s="25"/>
      <c r="B121" s="25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1:21" ht="12.75">
      <c r="A122" s="25"/>
      <c r="B122" s="25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1:21" ht="12.75">
      <c r="A123" s="25"/>
      <c r="B123" s="25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12.75">
      <c r="A124" s="25"/>
      <c r="B124" s="25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12.75">
      <c r="A125" s="25"/>
      <c r="B125" s="25"/>
      <c r="C125" s="209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1:21" ht="12.75">
      <c r="A126" s="25"/>
      <c r="B126" s="25"/>
      <c r="C126" s="209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ht="12.75">
      <c r="A127" s="25"/>
      <c r="B127" s="25"/>
      <c r="C127" s="207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ht="12.75">
      <c r="A128" s="25"/>
      <c r="B128" s="25"/>
      <c r="C128" s="207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12.75">
      <c r="A129" s="25"/>
      <c r="B129" s="25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ht="12.75">
      <c r="A130" s="25"/>
      <c r="B130" s="25"/>
      <c r="C130" s="207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ht="12.75">
      <c r="A131" s="25"/>
      <c r="B131" s="25"/>
      <c r="C131" s="207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ht="12.75">
      <c r="A132" s="25"/>
      <c r="B132" s="25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ht="12.75">
      <c r="A133" s="25"/>
      <c r="B133" s="25"/>
      <c r="C133" s="207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ht="12.75">
      <c r="A134" s="25"/>
      <c r="B134" s="25"/>
      <c r="C134" s="207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ht="12.75">
      <c r="A135" s="25"/>
      <c r="B135" s="25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ht="12.75">
      <c r="A136" s="25"/>
      <c r="B136" s="25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ht="12.75">
      <c r="A137" s="25"/>
      <c r="B137" s="25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ht="12.75">
      <c r="A138" s="25"/>
      <c r="B138" s="25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ht="12.75">
      <c r="A139" s="25"/>
      <c r="B139" s="25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ht="12.75">
      <c r="A140" s="25"/>
      <c r="B140" s="25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12.75">
      <c r="A141" s="25"/>
      <c r="B141" s="25"/>
      <c r="C141" s="209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ht="12.75">
      <c r="A142" s="25"/>
      <c r="B142" s="25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ht="12.75">
      <c r="A143" s="25"/>
      <c r="B143" s="25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ht="12.75">
      <c r="A144" s="25"/>
      <c r="B144" s="25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ht="12.75">
      <c r="A145" s="25"/>
      <c r="B145" s="25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</sheetData>
  <sheetProtection/>
  <mergeCells count="32">
    <mergeCell ref="B7:C7"/>
    <mergeCell ref="V7:W7"/>
    <mergeCell ref="B8:C8"/>
    <mergeCell ref="V8:W8"/>
    <mergeCell ref="B9:W9"/>
    <mergeCell ref="B10:C10"/>
    <mergeCell ref="V10:W10"/>
    <mergeCell ref="B11:D11"/>
    <mergeCell ref="A14:W14"/>
    <mergeCell ref="A15:W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U16:U17"/>
    <mergeCell ref="V16:V17"/>
    <mergeCell ref="W16:W17"/>
    <mergeCell ref="O16:O17"/>
    <mergeCell ref="P16:P17"/>
    <mergeCell ref="Q16:Q17"/>
    <mergeCell ref="R16:R17"/>
    <mergeCell ref="S16:S17"/>
    <mergeCell ref="T16:T17"/>
  </mergeCells>
  <printOptions/>
  <pageMargins left="0.7874015748031497" right="0.3937007874015748" top="0.7874015748031497" bottom="0.7874015748031497" header="0.31496062992125984" footer="0.31496062992125984"/>
  <pageSetup fitToHeight="2" fitToWidth="1" horizontalDpi="600" verticalDpi="600" orientation="portrait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:C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R144"/>
  <sheetViews>
    <sheetView view="pageBreakPreview" zoomScale="70" zoomScaleSheetLayoutView="70" zoomScalePageLayoutView="0" workbookViewId="0" topLeftCell="A7">
      <selection activeCell="A19" sqref="A19"/>
    </sheetView>
  </sheetViews>
  <sheetFormatPr defaultColWidth="9.00390625" defaultRowHeight="12.75"/>
  <cols>
    <col min="1" max="1" width="57.625" style="8" customWidth="1"/>
    <col min="2" max="2" width="35.00390625" style="8" customWidth="1"/>
    <col min="3" max="3" width="15.00390625" style="8" customWidth="1"/>
    <col min="4" max="21" width="9.125" style="8" hidden="1" customWidth="1"/>
    <col min="22" max="22" width="13.75390625" style="8" customWidth="1"/>
    <col min="23" max="16384" width="9.125" style="8" customWidth="1"/>
  </cols>
  <sheetData>
    <row r="1" spans="2:3" ht="15.75" hidden="1">
      <c r="B1" s="97" t="s">
        <v>20</v>
      </c>
      <c r="C1" s="64"/>
    </row>
    <row r="2" spans="2:3" ht="15.75" hidden="1">
      <c r="B2" s="97" t="s">
        <v>206</v>
      </c>
      <c r="C2" s="64"/>
    </row>
    <row r="3" spans="2:3" ht="15.75" hidden="1">
      <c r="B3" s="97" t="s">
        <v>395</v>
      </c>
      <c r="C3" s="64"/>
    </row>
    <row r="4" spans="2:3" ht="15.75" hidden="1">
      <c r="B4" s="97" t="s">
        <v>428</v>
      </c>
      <c r="C4" s="64"/>
    </row>
    <row r="5" ht="12.75" hidden="1"/>
    <row r="6" ht="12.75" hidden="1"/>
    <row r="7" spans="2:22" ht="15.75">
      <c r="B7" s="97" t="s">
        <v>20</v>
      </c>
      <c r="C7" s="64"/>
      <c r="D7" s="96"/>
      <c r="V7" s="64"/>
    </row>
    <row r="8" spans="2:22" ht="15.75">
      <c r="B8" s="97" t="s">
        <v>206</v>
      </c>
      <c r="C8" s="64"/>
      <c r="D8" s="96"/>
      <c r="V8" s="64"/>
    </row>
    <row r="9" spans="2:22" ht="15.75">
      <c r="B9" s="64" t="s">
        <v>431</v>
      </c>
      <c r="C9" s="64"/>
      <c r="D9" s="64"/>
      <c r="V9" s="64"/>
    </row>
    <row r="10" spans="2:22" ht="15.75" hidden="1">
      <c r="B10" s="64"/>
      <c r="C10" s="64"/>
      <c r="D10" s="64"/>
      <c r="V10" s="64"/>
    </row>
    <row r="11" spans="2:22" ht="15.75">
      <c r="B11" s="518" t="s">
        <v>495</v>
      </c>
      <c r="C11" s="518"/>
      <c r="D11" s="518"/>
      <c r="V11" s="64"/>
    </row>
    <row r="12" spans="2:3" ht="15.75">
      <c r="B12" s="518"/>
      <c r="C12" s="518"/>
    </row>
    <row r="14" spans="1:22" ht="47.25" customHeight="1">
      <c r="A14" s="519" t="s">
        <v>486</v>
      </c>
      <c r="B14" s="519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37"/>
    </row>
    <row r="15" spans="1:22" ht="18" customHeight="1">
      <c r="A15" s="63"/>
      <c r="B15" s="65" t="s">
        <v>357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7.25" customHeight="1">
      <c r="A16" s="520" t="s">
        <v>358</v>
      </c>
      <c r="B16" s="187" t="s">
        <v>359</v>
      </c>
      <c r="C16" s="522">
        <v>2023</v>
      </c>
      <c r="D16" s="524" t="s">
        <v>360</v>
      </c>
      <c r="E16" s="536" t="s">
        <v>361</v>
      </c>
      <c r="F16" s="536" t="s">
        <v>362</v>
      </c>
      <c r="G16" s="536" t="s">
        <v>363</v>
      </c>
      <c r="H16" s="536" t="s">
        <v>364</v>
      </c>
      <c r="I16" s="536" t="s">
        <v>365</v>
      </c>
      <c r="J16" s="536" t="s">
        <v>366</v>
      </c>
      <c r="K16" s="538" t="s">
        <v>367</v>
      </c>
      <c r="L16" s="536" t="s">
        <v>368</v>
      </c>
      <c r="M16" s="536" t="s">
        <v>369</v>
      </c>
      <c r="N16" s="536" t="s">
        <v>370</v>
      </c>
      <c r="O16" s="536" t="s">
        <v>371</v>
      </c>
      <c r="P16" s="536" t="s">
        <v>372</v>
      </c>
      <c r="Q16" s="536" t="s">
        <v>373</v>
      </c>
      <c r="R16" s="536" t="s">
        <v>374</v>
      </c>
      <c r="S16" s="536" t="s">
        <v>375</v>
      </c>
      <c r="T16" s="536" t="s">
        <v>376</v>
      </c>
      <c r="U16" s="536" t="s">
        <v>377</v>
      </c>
      <c r="V16" s="522">
        <v>2024</v>
      </c>
    </row>
    <row r="17" spans="1:22" ht="79.5" customHeight="1">
      <c r="A17" s="521"/>
      <c r="B17" s="66" t="s">
        <v>140</v>
      </c>
      <c r="C17" s="523"/>
      <c r="D17" s="524" t="s">
        <v>360</v>
      </c>
      <c r="E17" s="536" t="s">
        <v>361</v>
      </c>
      <c r="F17" s="536" t="s">
        <v>362</v>
      </c>
      <c r="G17" s="536" t="s">
        <v>363</v>
      </c>
      <c r="H17" s="536" t="s">
        <v>364</v>
      </c>
      <c r="I17" s="536" t="s">
        <v>365</v>
      </c>
      <c r="J17" s="536" t="s">
        <v>366</v>
      </c>
      <c r="K17" s="538" t="s">
        <v>367</v>
      </c>
      <c r="L17" s="536" t="s">
        <v>368</v>
      </c>
      <c r="M17" s="536" t="s">
        <v>369</v>
      </c>
      <c r="N17" s="536" t="s">
        <v>370</v>
      </c>
      <c r="O17" s="536" t="s">
        <v>371</v>
      </c>
      <c r="P17" s="536" t="s">
        <v>372</v>
      </c>
      <c r="Q17" s="536" t="s">
        <v>373</v>
      </c>
      <c r="R17" s="536" t="s">
        <v>374</v>
      </c>
      <c r="S17" s="536" t="s">
        <v>375</v>
      </c>
      <c r="T17" s="536" t="s">
        <v>376</v>
      </c>
      <c r="U17" s="539" t="s">
        <v>376</v>
      </c>
      <c r="V17" s="523"/>
    </row>
    <row r="18" spans="1:22" ht="15.75">
      <c r="A18" s="85" t="s">
        <v>204</v>
      </c>
      <c r="B18" s="72" t="s">
        <v>290</v>
      </c>
      <c r="C18" s="221">
        <f>C19+C23+C28+C30+C38+C40+C45+C51</f>
        <v>4713.4400000000005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33"/>
      <c r="V18" s="221">
        <f>V19+V23+V28+V30+V38+V40+V45+V51</f>
        <v>5708.070000000001</v>
      </c>
    </row>
    <row r="19" spans="1:22" ht="15.75">
      <c r="A19" s="85" t="s">
        <v>241</v>
      </c>
      <c r="B19" s="72" t="s">
        <v>291</v>
      </c>
      <c r="C19" s="221">
        <f>C20</f>
        <v>2280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33"/>
      <c r="V19" s="221">
        <f>V20</f>
        <v>2883.87</v>
      </c>
    </row>
    <row r="20" spans="1:22" ht="15.75">
      <c r="A20" s="87" t="s">
        <v>87</v>
      </c>
      <c r="B20" s="73" t="s">
        <v>292</v>
      </c>
      <c r="C20" s="222">
        <f>C21+C22</f>
        <v>2280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33"/>
      <c r="V20" s="222">
        <f>V21+V22</f>
        <v>2883.87</v>
      </c>
    </row>
    <row r="21" spans="1:23" ht="97.5">
      <c r="A21" s="62" t="s">
        <v>404</v>
      </c>
      <c r="B21" s="73" t="s">
        <v>293</v>
      </c>
      <c r="C21" s="269">
        <v>2280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33"/>
      <c r="V21" s="222">
        <v>2883.87</v>
      </c>
      <c r="W21" s="94">
        <f>W22-C22</f>
        <v>0</v>
      </c>
    </row>
    <row r="22" spans="1:22" ht="63" customHeight="1" hidden="1">
      <c r="A22" s="62" t="s">
        <v>124</v>
      </c>
      <c r="B22" s="73" t="s">
        <v>123</v>
      </c>
      <c r="C22" s="222">
        <v>0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33"/>
      <c r="V22" s="222">
        <v>0</v>
      </c>
    </row>
    <row r="23" spans="1:22" ht="31.5">
      <c r="A23" s="152" t="s">
        <v>16</v>
      </c>
      <c r="B23" s="72" t="s">
        <v>307</v>
      </c>
      <c r="C23" s="221">
        <f>C24+C25+C26+C27</f>
        <v>815.78</v>
      </c>
      <c r="D23" s="221">
        <f aca="true" t="shared" si="0" ref="D23:U23">D24+D25+D26+D27</f>
        <v>0</v>
      </c>
      <c r="E23" s="221">
        <f t="shared" si="0"/>
        <v>0</v>
      </c>
      <c r="F23" s="221">
        <f t="shared" si="0"/>
        <v>0</v>
      </c>
      <c r="G23" s="221">
        <f t="shared" si="0"/>
        <v>0</v>
      </c>
      <c r="H23" s="221">
        <f t="shared" si="0"/>
        <v>0</v>
      </c>
      <c r="I23" s="221">
        <f t="shared" si="0"/>
        <v>0</v>
      </c>
      <c r="J23" s="221">
        <f t="shared" si="0"/>
        <v>0</v>
      </c>
      <c r="K23" s="221">
        <f t="shared" si="0"/>
        <v>0</v>
      </c>
      <c r="L23" s="221">
        <f t="shared" si="0"/>
        <v>0</v>
      </c>
      <c r="M23" s="221">
        <f t="shared" si="0"/>
        <v>0</v>
      </c>
      <c r="N23" s="221">
        <f t="shared" si="0"/>
        <v>0</v>
      </c>
      <c r="O23" s="221">
        <f t="shared" si="0"/>
        <v>0</v>
      </c>
      <c r="P23" s="221">
        <f t="shared" si="0"/>
        <v>0</v>
      </c>
      <c r="Q23" s="221">
        <f t="shared" si="0"/>
        <v>0</v>
      </c>
      <c r="R23" s="221">
        <f t="shared" si="0"/>
        <v>0</v>
      </c>
      <c r="S23" s="221">
        <f t="shared" si="0"/>
        <v>0</v>
      </c>
      <c r="T23" s="221">
        <f t="shared" si="0"/>
        <v>0</v>
      </c>
      <c r="U23" s="221">
        <f t="shared" si="0"/>
        <v>0</v>
      </c>
      <c r="V23" s="221">
        <f>V24+V25+V26+V27</f>
        <v>881.1000000000001</v>
      </c>
    </row>
    <row r="24" spans="1:24" ht="141.75">
      <c r="A24" s="88" t="s">
        <v>389</v>
      </c>
      <c r="B24" s="73" t="s">
        <v>387</v>
      </c>
      <c r="C24" s="232">
        <v>364.98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33"/>
      <c r="V24" s="232">
        <v>387.93</v>
      </c>
      <c r="X24" s="8">
        <v>351676.73</v>
      </c>
    </row>
    <row r="25" spans="1:24" ht="157.5">
      <c r="A25" s="88" t="s">
        <v>390</v>
      </c>
      <c r="B25" s="73" t="s">
        <v>388</v>
      </c>
      <c r="C25" s="232">
        <v>2.04</v>
      </c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33"/>
      <c r="V25" s="232">
        <v>2.24</v>
      </c>
      <c r="X25" s="8">
        <v>3025.46</v>
      </c>
    </row>
    <row r="26" spans="1:24" ht="141.75">
      <c r="A26" s="88" t="s">
        <v>392</v>
      </c>
      <c r="B26" s="73" t="s">
        <v>391</v>
      </c>
      <c r="C26" s="232">
        <v>493.99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33"/>
      <c r="V26" s="232">
        <v>540.71</v>
      </c>
      <c r="X26" s="8">
        <v>733276.58</v>
      </c>
    </row>
    <row r="27" spans="1:24" ht="141.75">
      <c r="A27" s="88" t="s">
        <v>394</v>
      </c>
      <c r="B27" s="73" t="s">
        <v>393</v>
      </c>
      <c r="C27" s="232">
        <v>-45.23</v>
      </c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33"/>
      <c r="V27" s="232">
        <v>-49.78</v>
      </c>
      <c r="X27" s="8">
        <v>-67444.31</v>
      </c>
    </row>
    <row r="28" spans="1:22" s="156" customFormat="1" ht="15.75" customHeight="1">
      <c r="A28" s="152" t="s">
        <v>242</v>
      </c>
      <c r="B28" s="72" t="s">
        <v>308</v>
      </c>
      <c r="C28" s="221">
        <f>C29</f>
        <v>2</v>
      </c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323"/>
      <c r="V28" s="221">
        <f>V29</f>
        <v>2</v>
      </c>
    </row>
    <row r="29" spans="1:22" ht="15.75" customHeight="1">
      <c r="A29" s="88" t="s">
        <v>205</v>
      </c>
      <c r="B29" s="73" t="s">
        <v>294</v>
      </c>
      <c r="C29" s="222">
        <v>2</v>
      </c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33"/>
      <c r="V29" s="222">
        <v>2</v>
      </c>
    </row>
    <row r="30" spans="1:22" ht="15.75">
      <c r="A30" s="152" t="s">
        <v>243</v>
      </c>
      <c r="B30" s="72" t="s">
        <v>309</v>
      </c>
      <c r="C30" s="221">
        <f>C31+C33</f>
        <v>1404.56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33"/>
      <c r="V30" s="221">
        <f>V31+V33</f>
        <v>1729</v>
      </c>
    </row>
    <row r="31" spans="1:22" ht="15.75">
      <c r="A31" s="86" t="s">
        <v>142</v>
      </c>
      <c r="B31" s="73" t="s">
        <v>295</v>
      </c>
      <c r="C31" s="222">
        <f>C32</f>
        <v>27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33"/>
      <c r="V31" s="222">
        <f>V32</f>
        <v>27</v>
      </c>
    </row>
    <row r="32" spans="1:22" ht="47.25">
      <c r="A32" s="87" t="s">
        <v>262</v>
      </c>
      <c r="B32" s="73" t="s">
        <v>296</v>
      </c>
      <c r="C32" s="222">
        <v>27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33"/>
      <c r="V32" s="222">
        <v>27</v>
      </c>
    </row>
    <row r="33" spans="1:22" ht="15.75">
      <c r="A33" s="86" t="s">
        <v>378</v>
      </c>
      <c r="B33" s="73" t="s">
        <v>297</v>
      </c>
      <c r="C33" s="222">
        <f>C35+C36</f>
        <v>1377.56</v>
      </c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33"/>
      <c r="V33" s="222">
        <f>V35+V36</f>
        <v>1702</v>
      </c>
    </row>
    <row r="34" spans="1:22" ht="47.25" customHeight="1" hidden="1">
      <c r="A34" s="87" t="s">
        <v>143</v>
      </c>
      <c r="B34" s="73" t="s">
        <v>144</v>
      </c>
      <c r="C34" s="222">
        <f>C35</f>
        <v>1275.56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33"/>
      <c r="V34" s="222">
        <f>V35</f>
        <v>1600</v>
      </c>
    </row>
    <row r="35" spans="1:22" ht="47.25">
      <c r="A35" s="62" t="s">
        <v>223</v>
      </c>
      <c r="B35" s="73" t="s">
        <v>298</v>
      </c>
      <c r="C35" s="222">
        <v>1275.56</v>
      </c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33"/>
      <c r="V35" s="222">
        <v>1600</v>
      </c>
    </row>
    <row r="36" spans="1:22" ht="31.5" customHeight="1" hidden="1">
      <c r="A36" s="62" t="s">
        <v>223</v>
      </c>
      <c r="B36" s="73" t="s">
        <v>145</v>
      </c>
      <c r="C36" s="222">
        <f>C37</f>
        <v>102</v>
      </c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33"/>
      <c r="V36" s="222">
        <f>V37</f>
        <v>102</v>
      </c>
    </row>
    <row r="37" spans="1:22" ht="47.25">
      <c r="A37" s="62" t="s">
        <v>236</v>
      </c>
      <c r="B37" s="73" t="s">
        <v>299</v>
      </c>
      <c r="C37" s="222">
        <v>102</v>
      </c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33"/>
      <c r="V37" s="222">
        <v>102</v>
      </c>
    </row>
    <row r="38" spans="1:22" ht="31.5" customHeight="1" hidden="1">
      <c r="A38" s="87" t="s">
        <v>284</v>
      </c>
      <c r="B38" s="73" t="s">
        <v>381</v>
      </c>
      <c r="C38" s="222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33"/>
      <c r="V38" s="222"/>
    </row>
    <row r="39" spans="1:22" ht="31.5" customHeight="1" hidden="1">
      <c r="A39" s="87" t="s">
        <v>125</v>
      </c>
      <c r="B39" s="73" t="s">
        <v>155</v>
      </c>
      <c r="C39" s="222">
        <v>0</v>
      </c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33"/>
      <c r="V39" s="222">
        <v>0</v>
      </c>
    </row>
    <row r="40" spans="1:22" ht="31.5" customHeight="1">
      <c r="A40" s="153" t="s">
        <v>244</v>
      </c>
      <c r="B40" s="72" t="s">
        <v>310</v>
      </c>
      <c r="C40" s="221">
        <f>C41+C44</f>
        <v>172.6</v>
      </c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33"/>
      <c r="V40" s="221">
        <f>V41+V44</f>
        <v>172.6</v>
      </c>
    </row>
    <row r="41" spans="1:22" ht="63" customHeight="1">
      <c r="A41" s="87" t="s">
        <v>146</v>
      </c>
      <c r="B41" s="73" t="s">
        <v>452</v>
      </c>
      <c r="C41" s="222">
        <v>106.6</v>
      </c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33"/>
      <c r="V41" s="222">
        <v>106.6</v>
      </c>
    </row>
    <row r="42" spans="1:22" ht="63" customHeight="1" hidden="1">
      <c r="A42" s="88" t="s">
        <v>18</v>
      </c>
      <c r="B42" s="73" t="s">
        <v>110</v>
      </c>
      <c r="C42" s="222">
        <v>0</v>
      </c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33"/>
      <c r="V42" s="222">
        <v>0</v>
      </c>
    </row>
    <row r="43" spans="1:22" ht="63" customHeight="1" hidden="1">
      <c r="A43" s="88" t="s">
        <v>18</v>
      </c>
      <c r="B43" s="73" t="s">
        <v>110</v>
      </c>
      <c r="C43" s="222">
        <v>0</v>
      </c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33"/>
      <c r="V43" s="222">
        <v>0</v>
      </c>
    </row>
    <row r="44" spans="1:252" s="25" customFormat="1" ht="63" customHeight="1">
      <c r="A44" s="89" t="s">
        <v>379</v>
      </c>
      <c r="B44" s="73" t="s">
        <v>300</v>
      </c>
      <c r="C44" s="222">
        <v>66</v>
      </c>
      <c r="D44" s="237"/>
      <c r="E44" s="238"/>
      <c r="F44" s="238"/>
      <c r="G44" s="239"/>
      <c r="H44" s="237"/>
      <c r="I44" s="238"/>
      <c r="J44" s="238"/>
      <c r="K44" s="239"/>
      <c r="L44" s="237"/>
      <c r="M44" s="238"/>
      <c r="N44" s="238"/>
      <c r="O44" s="239"/>
      <c r="P44" s="237"/>
      <c r="Q44" s="238"/>
      <c r="R44" s="238"/>
      <c r="S44" s="239"/>
      <c r="T44" s="237"/>
      <c r="U44" s="240"/>
      <c r="V44" s="222">
        <v>66</v>
      </c>
      <c r="W44" s="30"/>
      <c r="X44" s="68"/>
      <c r="Y44" s="69"/>
      <c r="Z44" s="70"/>
      <c r="AA44" s="30"/>
      <c r="AB44" s="68"/>
      <c r="AC44" s="69"/>
      <c r="AD44" s="70"/>
      <c r="AE44" s="30"/>
      <c r="AF44" s="68"/>
      <c r="AG44" s="69"/>
      <c r="AH44" s="70"/>
      <c r="AI44" s="30"/>
      <c r="AJ44" s="68"/>
      <c r="AK44" s="69"/>
      <c r="AL44" s="70"/>
      <c r="AM44" s="30"/>
      <c r="AN44" s="68"/>
      <c r="AO44" s="69"/>
      <c r="AP44" s="70"/>
      <c r="AQ44" s="30"/>
      <c r="AR44" s="68"/>
      <c r="AS44" s="69"/>
      <c r="AT44" s="70"/>
      <c r="AU44" s="30"/>
      <c r="AV44" s="68"/>
      <c r="AW44" s="69"/>
      <c r="AX44" s="70"/>
      <c r="AY44" s="30"/>
      <c r="AZ44" s="68"/>
      <c r="BA44" s="69"/>
      <c r="BB44" s="70"/>
      <c r="BC44" s="30"/>
      <c r="BD44" s="68"/>
      <c r="BE44" s="69"/>
      <c r="BF44" s="70"/>
      <c r="BG44" s="30"/>
      <c r="BH44" s="68"/>
      <c r="BI44" s="69"/>
      <c r="BJ44" s="70"/>
      <c r="BK44" s="30"/>
      <c r="BL44" s="68"/>
      <c r="BM44" s="69"/>
      <c r="BN44" s="70"/>
      <c r="BO44" s="30"/>
      <c r="BP44" s="68"/>
      <c r="BQ44" s="69"/>
      <c r="BR44" s="70"/>
      <c r="BS44" s="30"/>
      <c r="BT44" s="68"/>
      <c r="BU44" s="69"/>
      <c r="BV44" s="70"/>
      <c r="BW44" s="30"/>
      <c r="BX44" s="68"/>
      <c r="BY44" s="69"/>
      <c r="BZ44" s="70"/>
      <c r="CA44" s="30"/>
      <c r="CB44" s="68"/>
      <c r="CC44" s="69"/>
      <c r="CD44" s="70"/>
      <c r="CE44" s="30"/>
      <c r="CF44" s="68"/>
      <c r="CG44" s="69"/>
      <c r="CH44" s="70"/>
      <c r="CI44" s="30"/>
      <c r="CJ44" s="68"/>
      <c r="CK44" s="69"/>
      <c r="CL44" s="70"/>
      <c r="CM44" s="30"/>
      <c r="CN44" s="68"/>
      <c r="CO44" s="69"/>
      <c r="CP44" s="70"/>
      <c r="CQ44" s="30"/>
      <c r="CR44" s="68"/>
      <c r="CS44" s="69"/>
      <c r="CT44" s="70"/>
      <c r="CU44" s="30"/>
      <c r="CV44" s="68"/>
      <c r="CW44" s="69"/>
      <c r="CX44" s="70"/>
      <c r="CY44" s="30"/>
      <c r="CZ44" s="68"/>
      <c r="DA44" s="69"/>
      <c r="DB44" s="70"/>
      <c r="DC44" s="30"/>
      <c r="DD44" s="68"/>
      <c r="DE44" s="69"/>
      <c r="DF44" s="70"/>
      <c r="DG44" s="30"/>
      <c r="DH44" s="68"/>
      <c r="DI44" s="69"/>
      <c r="DJ44" s="70"/>
      <c r="DK44" s="30"/>
      <c r="DL44" s="68"/>
      <c r="DM44" s="69"/>
      <c r="DN44" s="70"/>
      <c r="DO44" s="30"/>
      <c r="DP44" s="68"/>
      <c r="DQ44" s="69"/>
      <c r="DR44" s="70"/>
      <c r="DS44" s="30"/>
      <c r="DT44" s="68"/>
      <c r="DU44" s="69"/>
      <c r="DV44" s="70"/>
      <c r="DW44" s="30"/>
      <c r="DX44" s="68"/>
      <c r="DY44" s="69"/>
      <c r="DZ44" s="70"/>
      <c r="EA44" s="30"/>
      <c r="EB44" s="68"/>
      <c r="EC44" s="69"/>
      <c r="ED44" s="70"/>
      <c r="EE44" s="30"/>
      <c r="EF44" s="68"/>
      <c r="EG44" s="69"/>
      <c r="EH44" s="70"/>
      <c r="EI44" s="30"/>
      <c r="EJ44" s="68"/>
      <c r="EK44" s="69"/>
      <c r="EL44" s="70"/>
      <c r="EM44" s="30"/>
      <c r="EN44" s="68"/>
      <c r="EO44" s="69"/>
      <c r="EP44" s="70"/>
      <c r="EQ44" s="30"/>
      <c r="ER44" s="68"/>
      <c r="ES44" s="69"/>
      <c r="ET44" s="70"/>
      <c r="EU44" s="30"/>
      <c r="EV44" s="68"/>
      <c r="EW44" s="69"/>
      <c r="EX44" s="70"/>
      <c r="EY44" s="30"/>
      <c r="EZ44" s="68"/>
      <c r="FA44" s="69"/>
      <c r="FB44" s="70"/>
      <c r="FC44" s="30"/>
      <c r="FD44" s="68"/>
      <c r="FE44" s="69"/>
      <c r="FF44" s="70"/>
      <c r="FG44" s="30"/>
      <c r="FH44" s="68"/>
      <c r="FI44" s="69"/>
      <c r="FJ44" s="70"/>
      <c r="FK44" s="30"/>
      <c r="FL44" s="68"/>
      <c r="FM44" s="69"/>
      <c r="FN44" s="70"/>
      <c r="FO44" s="30"/>
      <c r="FP44" s="68"/>
      <c r="FQ44" s="69"/>
      <c r="FR44" s="70"/>
      <c r="FS44" s="30"/>
      <c r="FT44" s="68"/>
      <c r="FU44" s="69"/>
      <c r="FV44" s="70"/>
      <c r="FW44" s="30"/>
      <c r="FX44" s="68"/>
      <c r="FY44" s="69"/>
      <c r="FZ44" s="70"/>
      <c r="GA44" s="30"/>
      <c r="GB44" s="68"/>
      <c r="GC44" s="69"/>
      <c r="GD44" s="70"/>
      <c r="GE44" s="30"/>
      <c r="GF44" s="68"/>
      <c r="GG44" s="69"/>
      <c r="GH44" s="70"/>
      <c r="GI44" s="30"/>
      <c r="GJ44" s="68"/>
      <c r="GK44" s="69"/>
      <c r="GL44" s="70"/>
      <c r="GM44" s="30"/>
      <c r="GN44" s="68"/>
      <c r="GO44" s="69"/>
      <c r="GP44" s="70"/>
      <c r="GQ44" s="30"/>
      <c r="GR44" s="68"/>
      <c r="GS44" s="69"/>
      <c r="GT44" s="70"/>
      <c r="GU44" s="30"/>
      <c r="GV44" s="68"/>
      <c r="GW44" s="69"/>
      <c r="GX44" s="70"/>
      <c r="GY44" s="30"/>
      <c r="GZ44" s="68"/>
      <c r="HA44" s="69"/>
      <c r="HB44" s="70"/>
      <c r="HC44" s="30"/>
      <c r="HD44" s="68"/>
      <c r="HE44" s="69"/>
      <c r="HF44" s="70"/>
      <c r="HG44" s="30"/>
      <c r="HH44" s="68"/>
      <c r="HI44" s="69"/>
      <c r="HJ44" s="70"/>
      <c r="HK44" s="30"/>
      <c r="HL44" s="68"/>
      <c r="HM44" s="69"/>
      <c r="HN44" s="70"/>
      <c r="HO44" s="30"/>
      <c r="HP44" s="68"/>
      <c r="HQ44" s="69"/>
      <c r="HR44" s="70"/>
      <c r="HS44" s="30"/>
      <c r="HT44" s="68"/>
      <c r="HU44" s="69"/>
      <c r="HV44" s="70"/>
      <c r="HW44" s="30"/>
      <c r="HX44" s="68"/>
      <c r="HY44" s="69"/>
      <c r="HZ44" s="70"/>
      <c r="IA44" s="30"/>
      <c r="IB44" s="68"/>
      <c r="IC44" s="69"/>
      <c r="ID44" s="70"/>
      <c r="IE44" s="30"/>
      <c r="IF44" s="68"/>
      <c r="IG44" s="69"/>
      <c r="IH44" s="70"/>
      <c r="II44" s="30"/>
      <c r="IJ44" s="68"/>
      <c r="IK44" s="69"/>
      <c r="IL44" s="70"/>
      <c r="IM44" s="30"/>
      <c r="IN44" s="68"/>
      <c r="IO44" s="69"/>
      <c r="IP44" s="70"/>
      <c r="IQ44" s="30"/>
      <c r="IR44" s="68"/>
    </row>
    <row r="45" spans="1:22" s="156" customFormat="1" ht="31.5">
      <c r="A45" s="155" t="s">
        <v>263</v>
      </c>
      <c r="B45" s="72" t="s">
        <v>311</v>
      </c>
      <c r="C45" s="221">
        <f>C46+C47+C48</f>
        <v>38.5</v>
      </c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323"/>
      <c r="V45" s="221">
        <f>V46+V47+V48</f>
        <v>39.5</v>
      </c>
    </row>
    <row r="46" spans="1:22" ht="31.5" hidden="1">
      <c r="A46" s="89" t="s">
        <v>264</v>
      </c>
      <c r="B46" s="73" t="s">
        <v>301</v>
      </c>
      <c r="C46" s="222">
        <v>0</v>
      </c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33"/>
      <c r="V46" s="222">
        <v>0</v>
      </c>
    </row>
    <row r="47" spans="1:22" ht="48" thickBot="1">
      <c r="A47" s="89" t="s">
        <v>265</v>
      </c>
      <c r="B47" s="73" t="s">
        <v>302</v>
      </c>
      <c r="C47" s="222">
        <v>38</v>
      </c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33"/>
      <c r="V47" s="222">
        <v>39</v>
      </c>
    </row>
    <row r="48" spans="1:22" ht="32.25" thickBot="1">
      <c r="A48" s="224" t="s">
        <v>28</v>
      </c>
      <c r="B48" s="216" t="s">
        <v>29</v>
      </c>
      <c r="C48" s="225">
        <v>0.5</v>
      </c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33"/>
      <c r="V48" s="222">
        <v>0.5</v>
      </c>
    </row>
    <row r="49" spans="1:22" ht="31.5" customHeight="1" hidden="1">
      <c r="A49" s="89" t="s">
        <v>147</v>
      </c>
      <c r="B49" s="73" t="s">
        <v>148</v>
      </c>
      <c r="C49" s="222">
        <f>C50</f>
        <v>0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33"/>
      <c r="V49" s="222">
        <f>V50</f>
        <v>0</v>
      </c>
    </row>
    <row r="50" spans="1:22" ht="47.25" customHeight="1" hidden="1">
      <c r="A50" s="89" t="s">
        <v>207</v>
      </c>
      <c r="B50" s="73" t="s">
        <v>112</v>
      </c>
      <c r="C50" s="222">
        <v>0</v>
      </c>
      <c r="D50" s="241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33"/>
      <c r="V50" s="222">
        <v>0</v>
      </c>
    </row>
    <row r="51" spans="1:22" s="156" customFormat="1" ht="15.75" hidden="1">
      <c r="A51" s="185" t="s">
        <v>266</v>
      </c>
      <c r="B51" s="164" t="s">
        <v>312</v>
      </c>
      <c r="C51" s="242">
        <f>C52</f>
        <v>0</v>
      </c>
      <c r="D51" s="243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323"/>
      <c r="V51" s="242">
        <f>V52</f>
        <v>0</v>
      </c>
    </row>
    <row r="52" spans="1:22" ht="31.5" customHeight="1" hidden="1">
      <c r="A52" s="144" t="s">
        <v>220</v>
      </c>
      <c r="B52" s="145" t="s">
        <v>221</v>
      </c>
      <c r="C52" s="244">
        <f>C53</f>
        <v>0</v>
      </c>
      <c r="D52" s="241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33"/>
      <c r="V52" s="244">
        <f>V53</f>
        <v>0</v>
      </c>
    </row>
    <row r="53" spans="1:22" ht="47.25" hidden="1">
      <c r="A53" s="144" t="s">
        <v>267</v>
      </c>
      <c r="B53" s="145" t="s">
        <v>303</v>
      </c>
      <c r="C53" s="227">
        <v>0</v>
      </c>
      <c r="D53" s="241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33"/>
      <c r="V53" s="227">
        <v>0</v>
      </c>
    </row>
    <row r="54" spans="1:22" s="156" customFormat="1" ht="15.75">
      <c r="A54" s="155" t="s">
        <v>382</v>
      </c>
      <c r="B54" s="72" t="s">
        <v>313</v>
      </c>
      <c r="C54" s="221">
        <f>C55+C77+C80</f>
        <v>10800.199999999999</v>
      </c>
      <c r="D54" s="243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323"/>
      <c r="V54" s="221">
        <f>V55+V77+V80</f>
        <v>4944.3</v>
      </c>
    </row>
    <row r="55" spans="1:22" s="156" customFormat="1" ht="31.5">
      <c r="A55" s="155" t="s">
        <v>268</v>
      </c>
      <c r="B55" s="72" t="s">
        <v>314</v>
      </c>
      <c r="C55" s="221">
        <f>C56+C60+C70+C75</f>
        <v>10800.199999999999</v>
      </c>
      <c r="D55" s="243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323"/>
      <c r="V55" s="221">
        <f>V56+V60+V70+V75</f>
        <v>4944.3</v>
      </c>
    </row>
    <row r="56" spans="1:22" s="156" customFormat="1" ht="31.5">
      <c r="A56" s="163" t="s">
        <v>269</v>
      </c>
      <c r="B56" s="72" t="s">
        <v>22</v>
      </c>
      <c r="C56" s="221">
        <f>C57</f>
        <v>4432.5</v>
      </c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323"/>
      <c r="V56" s="221">
        <f>V57</f>
        <v>4390.5</v>
      </c>
    </row>
    <row r="57" spans="1:22" ht="33.75" customHeight="1">
      <c r="A57" s="62" t="s">
        <v>453</v>
      </c>
      <c r="B57" s="73" t="s">
        <v>448</v>
      </c>
      <c r="C57" s="222">
        <v>4432.5</v>
      </c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33"/>
      <c r="V57" s="222">
        <v>4390.5</v>
      </c>
    </row>
    <row r="58" spans="1:22" ht="31.5" customHeight="1" hidden="1">
      <c r="A58" s="89" t="s">
        <v>37</v>
      </c>
      <c r="B58" s="73" t="s">
        <v>91</v>
      </c>
      <c r="C58" s="222">
        <v>0</v>
      </c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33"/>
      <c r="V58" s="222">
        <v>0</v>
      </c>
    </row>
    <row r="59" spans="1:22" ht="31.5" hidden="1">
      <c r="A59" s="89" t="s">
        <v>235</v>
      </c>
      <c r="B59" s="73" t="s">
        <v>430</v>
      </c>
      <c r="C59" s="222">
        <v>0</v>
      </c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33"/>
      <c r="V59" s="222">
        <v>0</v>
      </c>
    </row>
    <row r="60" spans="1:22" ht="22.5" customHeight="1">
      <c r="A60" s="62" t="s">
        <v>449</v>
      </c>
      <c r="B60" s="73" t="s">
        <v>451</v>
      </c>
      <c r="C60" s="221">
        <f>C62+C63</f>
        <v>6219.3</v>
      </c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323"/>
      <c r="V60" s="221">
        <f>V62</f>
        <v>400</v>
      </c>
    </row>
    <row r="61" spans="1:22" ht="47.25" customHeight="1" hidden="1">
      <c r="A61" s="144" t="s">
        <v>237</v>
      </c>
      <c r="B61" s="145" t="s">
        <v>429</v>
      </c>
      <c r="C61" s="222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33"/>
      <c r="V61" s="222"/>
    </row>
    <row r="62" spans="1:22" ht="29.25" customHeight="1">
      <c r="A62" s="90" t="s">
        <v>399</v>
      </c>
      <c r="B62" s="73" t="s">
        <v>401</v>
      </c>
      <c r="C62" s="222">
        <v>400</v>
      </c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33"/>
      <c r="V62" s="222">
        <v>400</v>
      </c>
    </row>
    <row r="63" spans="1:22" ht="30" customHeight="1">
      <c r="A63" s="90" t="s">
        <v>487</v>
      </c>
      <c r="B63" s="73" t="s">
        <v>401</v>
      </c>
      <c r="C63" s="306">
        <v>5819.3</v>
      </c>
      <c r="D63" s="306"/>
      <c r="E63" s="306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222">
        <v>0</v>
      </c>
    </row>
    <row r="64" spans="1:22" ht="15.75" customHeight="1" hidden="1">
      <c r="A64" s="90" t="s">
        <v>229</v>
      </c>
      <c r="B64" s="73" t="s">
        <v>209</v>
      </c>
      <c r="C64" s="222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33"/>
      <c r="V64" s="222"/>
    </row>
    <row r="65" spans="1:23" ht="78.75" customHeight="1" hidden="1">
      <c r="A65" s="90" t="s">
        <v>139</v>
      </c>
      <c r="B65" s="73" t="s">
        <v>209</v>
      </c>
      <c r="C65" s="222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33"/>
      <c r="V65" s="222"/>
      <c r="W65" s="94"/>
    </row>
    <row r="66" spans="1:23" ht="15.75" customHeight="1" hidden="1">
      <c r="A66" s="90" t="s">
        <v>230</v>
      </c>
      <c r="B66" s="73" t="s">
        <v>209</v>
      </c>
      <c r="C66" s="222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33"/>
      <c r="V66" s="222"/>
      <c r="W66" s="94"/>
    </row>
    <row r="67" spans="1:23" ht="15.75" customHeight="1" hidden="1">
      <c r="A67" s="146" t="s">
        <v>231</v>
      </c>
      <c r="B67" s="73" t="s">
        <v>209</v>
      </c>
      <c r="C67" s="222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33"/>
      <c r="V67" s="222"/>
      <c r="W67" s="94"/>
    </row>
    <row r="68" spans="1:23" ht="15.75" customHeight="1" hidden="1">
      <c r="A68" s="146" t="s">
        <v>232</v>
      </c>
      <c r="B68" s="73" t="s">
        <v>209</v>
      </c>
      <c r="C68" s="222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33"/>
      <c r="V68" s="222"/>
      <c r="W68" s="94"/>
    </row>
    <row r="69" spans="1:23" ht="126" customHeight="1" hidden="1">
      <c r="A69" s="95" t="s">
        <v>259</v>
      </c>
      <c r="B69" s="73" t="s">
        <v>209</v>
      </c>
      <c r="C69" s="222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33"/>
      <c r="V69" s="222"/>
      <c r="W69" s="94"/>
    </row>
    <row r="70" spans="1:23" s="156" customFormat="1" ht="31.5">
      <c r="A70" s="163" t="s">
        <v>271</v>
      </c>
      <c r="B70" s="72" t="s">
        <v>25</v>
      </c>
      <c r="C70" s="221">
        <f>C71+C72</f>
        <v>148.39999999999998</v>
      </c>
      <c r="D70" s="221" t="e">
        <f aca="true" t="shared" si="1" ref="D70:V70">D71+D72</f>
        <v>#REF!</v>
      </c>
      <c r="E70" s="221" t="e">
        <f t="shared" si="1"/>
        <v>#REF!</v>
      </c>
      <c r="F70" s="221" t="e">
        <f t="shared" si="1"/>
        <v>#REF!</v>
      </c>
      <c r="G70" s="221" t="e">
        <f t="shared" si="1"/>
        <v>#REF!</v>
      </c>
      <c r="H70" s="221" t="e">
        <f t="shared" si="1"/>
        <v>#REF!</v>
      </c>
      <c r="I70" s="221" t="e">
        <f t="shared" si="1"/>
        <v>#REF!</v>
      </c>
      <c r="J70" s="221" t="e">
        <f t="shared" si="1"/>
        <v>#REF!</v>
      </c>
      <c r="K70" s="221" t="e">
        <f t="shared" si="1"/>
        <v>#REF!</v>
      </c>
      <c r="L70" s="221" t="e">
        <f t="shared" si="1"/>
        <v>#REF!</v>
      </c>
      <c r="M70" s="221" t="e">
        <f t="shared" si="1"/>
        <v>#REF!</v>
      </c>
      <c r="N70" s="221" t="e">
        <f t="shared" si="1"/>
        <v>#REF!</v>
      </c>
      <c r="O70" s="221" t="e">
        <f t="shared" si="1"/>
        <v>#REF!</v>
      </c>
      <c r="P70" s="221" t="e">
        <f t="shared" si="1"/>
        <v>#REF!</v>
      </c>
      <c r="Q70" s="221" t="e">
        <f t="shared" si="1"/>
        <v>#REF!</v>
      </c>
      <c r="R70" s="221" t="e">
        <f t="shared" si="1"/>
        <v>#REF!</v>
      </c>
      <c r="S70" s="221" t="e">
        <f t="shared" si="1"/>
        <v>#REF!</v>
      </c>
      <c r="T70" s="221" t="e">
        <f t="shared" si="1"/>
        <v>#REF!</v>
      </c>
      <c r="U70" s="221" t="e">
        <f t="shared" si="1"/>
        <v>#REF!</v>
      </c>
      <c r="V70" s="221">
        <f t="shared" si="1"/>
        <v>153.79999999999998</v>
      </c>
      <c r="W70" s="186"/>
    </row>
    <row r="71" spans="1:23" ht="47.25">
      <c r="A71" s="89" t="s">
        <v>273</v>
      </c>
      <c r="B71" s="73" t="s">
        <v>30</v>
      </c>
      <c r="C71" s="222">
        <v>0.7</v>
      </c>
      <c r="D71" s="222" t="e">
        <f>D72+#REF!</f>
        <v>#REF!</v>
      </c>
      <c r="E71" s="222" t="e">
        <f>E72+#REF!</f>
        <v>#REF!</v>
      </c>
      <c r="F71" s="222" t="e">
        <f>F72+#REF!</f>
        <v>#REF!</v>
      </c>
      <c r="G71" s="222" t="e">
        <f>G72+#REF!</f>
        <v>#REF!</v>
      </c>
      <c r="H71" s="222" t="e">
        <f>H72+#REF!</f>
        <v>#REF!</v>
      </c>
      <c r="I71" s="222" t="e">
        <f>I72+#REF!</f>
        <v>#REF!</v>
      </c>
      <c r="J71" s="222" t="e">
        <f>J72+#REF!</f>
        <v>#REF!</v>
      </c>
      <c r="K71" s="222" t="e">
        <f>K72+#REF!</f>
        <v>#REF!</v>
      </c>
      <c r="L71" s="222" t="e">
        <f>L72+#REF!</f>
        <v>#REF!</v>
      </c>
      <c r="M71" s="222" t="e">
        <f>M72+#REF!</f>
        <v>#REF!</v>
      </c>
      <c r="N71" s="222" t="e">
        <f>N72+#REF!</f>
        <v>#REF!</v>
      </c>
      <c r="O71" s="222" t="e">
        <f>O72+#REF!</f>
        <v>#REF!</v>
      </c>
      <c r="P71" s="222" t="e">
        <f>P72+#REF!</f>
        <v>#REF!</v>
      </c>
      <c r="Q71" s="222" t="e">
        <f>Q72+#REF!</f>
        <v>#REF!</v>
      </c>
      <c r="R71" s="222" t="e">
        <f>R72+#REF!</f>
        <v>#REF!</v>
      </c>
      <c r="S71" s="222" t="e">
        <f>S72+#REF!</f>
        <v>#REF!</v>
      </c>
      <c r="T71" s="222" t="e">
        <f>T72+#REF!</f>
        <v>#REF!</v>
      </c>
      <c r="U71" s="222" t="e">
        <f>U72+#REF!</f>
        <v>#REF!</v>
      </c>
      <c r="V71" s="222">
        <v>0.7</v>
      </c>
      <c r="W71" s="94"/>
    </row>
    <row r="72" spans="1:23" ht="36.75" customHeight="1">
      <c r="A72" s="62" t="s">
        <v>272</v>
      </c>
      <c r="B72" s="73" t="s">
        <v>304</v>
      </c>
      <c r="C72" s="211">
        <v>147.7</v>
      </c>
      <c r="D72" s="210">
        <v>105500</v>
      </c>
      <c r="E72" s="210">
        <v>101600</v>
      </c>
      <c r="F72" s="210">
        <v>105500</v>
      </c>
      <c r="G72" s="210">
        <v>101600</v>
      </c>
      <c r="H72" s="210">
        <v>105500</v>
      </c>
      <c r="I72" s="210">
        <v>101600</v>
      </c>
      <c r="J72" s="210">
        <v>105500</v>
      </c>
      <c r="K72" s="210">
        <v>101600</v>
      </c>
      <c r="L72" s="210">
        <v>105500</v>
      </c>
      <c r="M72" s="210">
        <v>101600</v>
      </c>
      <c r="N72" s="210">
        <v>105500</v>
      </c>
      <c r="O72" s="210">
        <v>101600</v>
      </c>
      <c r="P72" s="210">
        <v>105500</v>
      </c>
      <c r="Q72" s="210">
        <v>101600</v>
      </c>
      <c r="R72" s="210">
        <v>105500</v>
      </c>
      <c r="S72" s="210">
        <v>101600</v>
      </c>
      <c r="T72" s="210">
        <v>105500</v>
      </c>
      <c r="U72" s="210">
        <v>101600</v>
      </c>
      <c r="V72" s="211">
        <v>153.1</v>
      </c>
      <c r="W72" s="94"/>
    </row>
    <row r="73" spans="1:23" ht="15.75" customHeight="1" hidden="1">
      <c r="A73" s="89" t="s">
        <v>84</v>
      </c>
      <c r="B73" s="73" t="s">
        <v>68</v>
      </c>
      <c r="C73" s="222">
        <v>64.7</v>
      </c>
      <c r="D73" s="229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1"/>
      <c r="V73" s="222">
        <v>64.7</v>
      </c>
      <c r="W73" s="94"/>
    </row>
    <row r="74" spans="1:23" ht="78.75" customHeight="1" hidden="1">
      <c r="A74" s="89" t="s">
        <v>248</v>
      </c>
      <c r="B74" s="73" t="s">
        <v>68</v>
      </c>
      <c r="C74" s="222">
        <v>0.6</v>
      </c>
      <c r="D74" s="229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1"/>
      <c r="V74" s="222">
        <v>0.6</v>
      </c>
      <c r="W74" s="94"/>
    </row>
    <row r="75" spans="1:23" ht="15.75" customHeight="1" hidden="1">
      <c r="A75" s="89" t="s">
        <v>252</v>
      </c>
      <c r="B75" s="73" t="s">
        <v>384</v>
      </c>
      <c r="C75" s="222">
        <f>C76</f>
        <v>0</v>
      </c>
      <c r="D75" s="229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1"/>
      <c r="V75" s="222">
        <f>V76</f>
        <v>0</v>
      </c>
      <c r="W75" s="94"/>
    </row>
    <row r="76" spans="1:23" ht="47.25" customHeight="1" hidden="1">
      <c r="A76" s="89" t="s">
        <v>251</v>
      </c>
      <c r="B76" s="73" t="s">
        <v>249</v>
      </c>
      <c r="C76" s="222">
        <v>0</v>
      </c>
      <c r="D76" s="229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1"/>
      <c r="V76" s="222">
        <v>0</v>
      </c>
      <c r="W76" s="94"/>
    </row>
    <row r="77" spans="1:23" s="156" customFormat="1" ht="15.75" customHeight="1" hidden="1">
      <c r="A77" s="155" t="s">
        <v>246</v>
      </c>
      <c r="B77" s="72" t="s">
        <v>315</v>
      </c>
      <c r="C77" s="221">
        <f>C78</f>
        <v>0</v>
      </c>
      <c r="D77" s="221">
        <f aca="true" t="shared" si="2" ref="D77:V77">D78</f>
        <v>0</v>
      </c>
      <c r="E77" s="221">
        <f t="shared" si="2"/>
        <v>0</v>
      </c>
      <c r="F77" s="221">
        <f t="shared" si="2"/>
        <v>0</v>
      </c>
      <c r="G77" s="221">
        <f t="shared" si="2"/>
        <v>0</v>
      </c>
      <c r="H77" s="221">
        <f t="shared" si="2"/>
        <v>0</v>
      </c>
      <c r="I77" s="221">
        <f t="shared" si="2"/>
        <v>0</v>
      </c>
      <c r="J77" s="221">
        <f t="shared" si="2"/>
        <v>0</v>
      </c>
      <c r="K77" s="221">
        <f t="shared" si="2"/>
        <v>0</v>
      </c>
      <c r="L77" s="221">
        <f t="shared" si="2"/>
        <v>0</v>
      </c>
      <c r="M77" s="221">
        <f t="shared" si="2"/>
        <v>0</v>
      </c>
      <c r="N77" s="221">
        <f t="shared" si="2"/>
        <v>0</v>
      </c>
      <c r="O77" s="221">
        <f t="shared" si="2"/>
        <v>0</v>
      </c>
      <c r="P77" s="221">
        <f t="shared" si="2"/>
        <v>0</v>
      </c>
      <c r="Q77" s="221">
        <f t="shared" si="2"/>
        <v>0</v>
      </c>
      <c r="R77" s="221">
        <f t="shared" si="2"/>
        <v>0</v>
      </c>
      <c r="S77" s="221">
        <f t="shared" si="2"/>
        <v>0</v>
      </c>
      <c r="T77" s="221">
        <f t="shared" si="2"/>
        <v>0</v>
      </c>
      <c r="U77" s="221">
        <f t="shared" si="2"/>
        <v>0</v>
      </c>
      <c r="V77" s="221">
        <f t="shared" si="2"/>
        <v>0</v>
      </c>
      <c r="W77" s="186"/>
    </row>
    <row r="78" spans="1:23" ht="15.75" customHeight="1" hidden="1">
      <c r="A78" s="89" t="s">
        <v>380</v>
      </c>
      <c r="B78" s="73" t="s">
        <v>306</v>
      </c>
      <c r="C78" s="222">
        <v>0</v>
      </c>
      <c r="D78" s="229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1"/>
      <c r="V78" s="222"/>
      <c r="W78" s="94"/>
    </row>
    <row r="79" spans="1:23" ht="15.75" customHeight="1" hidden="1">
      <c r="A79" s="89" t="s">
        <v>383</v>
      </c>
      <c r="B79" s="73" t="s">
        <v>384</v>
      </c>
      <c r="C79" s="222">
        <v>0</v>
      </c>
      <c r="D79" s="229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1"/>
      <c r="V79" s="222">
        <v>0</v>
      </c>
      <c r="W79" s="94">
        <f>C79-V79</f>
        <v>0</v>
      </c>
    </row>
    <row r="80" spans="1:23" ht="47.25" customHeight="1" hidden="1">
      <c r="A80" s="89" t="s">
        <v>8</v>
      </c>
      <c r="B80" s="73" t="s">
        <v>111</v>
      </c>
      <c r="C80" s="222"/>
      <c r="D80" s="229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1"/>
      <c r="V80" s="222"/>
      <c r="W80" s="94"/>
    </row>
    <row r="81" spans="1:23" ht="15.75">
      <c r="A81" s="89" t="s">
        <v>385</v>
      </c>
      <c r="B81" s="73"/>
      <c r="C81" s="221">
        <f>C18+C54</f>
        <v>15513.64</v>
      </c>
      <c r="D81" s="234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6"/>
      <c r="V81" s="221">
        <f>V18+V54</f>
        <v>10652.37</v>
      </c>
      <c r="W81" s="94"/>
    </row>
    <row r="82" spans="1:24" ht="24.75" customHeight="1">
      <c r="A82" s="53"/>
      <c r="B82" s="29"/>
      <c r="C82" s="25"/>
      <c r="D82" s="25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5"/>
      <c r="W82" s="94"/>
      <c r="X82" s="94"/>
    </row>
    <row r="83" spans="1:22" ht="12.75">
      <c r="A83" s="54"/>
      <c r="B83" s="29"/>
      <c r="C83" s="165"/>
      <c r="D83" s="25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165"/>
    </row>
    <row r="84" spans="1:22" ht="15.75" customHeight="1">
      <c r="A84" s="27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18.75">
      <c r="A85" s="27"/>
      <c r="B85" s="23"/>
      <c r="C85" s="7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74"/>
    </row>
    <row r="86" spans="1:22" ht="12.75">
      <c r="A86" s="26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ht="12.75">
      <c r="A87" s="27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ht="12.75">
      <c r="A88" s="28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ht="30" customHeight="1">
      <c r="A89" s="38"/>
      <c r="B89" s="29"/>
      <c r="C89" s="149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149"/>
    </row>
    <row r="90" spans="1:22" ht="15.75">
      <c r="A90" s="30"/>
      <c r="B90" s="29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spans="1:22" ht="15.75" customHeight="1">
      <c r="A91" s="32"/>
      <c r="B91" s="25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2.75">
      <c r="A92" s="25"/>
      <c r="B92" s="2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15.75">
      <c r="A93" s="35"/>
      <c r="B93" s="25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ht="12.75">
      <c r="A94" s="25"/>
      <c r="B94" s="2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15.75">
      <c r="A95" s="35"/>
      <c r="B95" s="25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ht="12.75">
      <c r="A96" s="25"/>
      <c r="B96" s="2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1:22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1:22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:22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:22" ht="12.75">
      <c r="A105" s="36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 ht="12.75">
      <c r="A106" s="36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:22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2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:22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:22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:22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:22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:22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ht="12.75">
      <c r="A116" s="3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1:22" ht="12.75">
      <c r="A117" s="36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22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:22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:22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:22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:22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 ht="12.75">
      <c r="A124" s="25"/>
      <c r="B124" s="25"/>
      <c r="C124" s="37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37"/>
    </row>
    <row r="125" spans="1:22" ht="12.75">
      <c r="A125" s="25"/>
      <c r="B125" s="25"/>
      <c r="C125" s="37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37"/>
    </row>
    <row r="126" spans="1:22" ht="12.75">
      <c r="A126" s="25"/>
      <c r="B126" s="25"/>
      <c r="C126" s="33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33"/>
    </row>
    <row r="127" spans="1:22" ht="12.75">
      <c r="A127" s="25"/>
      <c r="B127" s="25"/>
      <c r="C127" s="33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33"/>
    </row>
    <row r="128" spans="1:22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:22" ht="12.75">
      <c r="A129" s="25"/>
      <c r="B129" s="25"/>
      <c r="C129" s="33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33"/>
    </row>
    <row r="130" spans="1:22" ht="12.75">
      <c r="A130" s="25"/>
      <c r="B130" s="25"/>
      <c r="C130" s="33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33"/>
    </row>
    <row r="131" spans="1:22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:22" ht="12.75">
      <c r="A132" s="25"/>
      <c r="B132" s="25"/>
      <c r="C132" s="33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33"/>
    </row>
    <row r="133" spans="1:22" ht="12.75">
      <c r="A133" s="25"/>
      <c r="B133" s="25"/>
      <c r="C133" s="33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33"/>
    </row>
    <row r="134" spans="1:22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:22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 ht="12.75">
      <c r="A140" s="25"/>
      <c r="B140" s="25"/>
      <c r="C140" s="37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37"/>
    </row>
    <row r="141" spans="1:22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:22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</sheetData>
  <sheetProtection/>
  <mergeCells count="24">
    <mergeCell ref="V16:V17"/>
    <mergeCell ref="U16:U17"/>
    <mergeCell ref="O16:O17"/>
    <mergeCell ref="P16:P17"/>
    <mergeCell ref="R16:R17"/>
    <mergeCell ref="S16:S17"/>
    <mergeCell ref="T16:T17"/>
    <mergeCell ref="Q16:Q17"/>
    <mergeCell ref="B12:C12"/>
    <mergeCell ref="A16:A17"/>
    <mergeCell ref="C16:C17"/>
    <mergeCell ref="D16:D17"/>
    <mergeCell ref="E16:E17"/>
    <mergeCell ref="F16:F17"/>
    <mergeCell ref="B11:D11"/>
    <mergeCell ref="I16:I17"/>
    <mergeCell ref="J16:J17"/>
    <mergeCell ref="M16:M17"/>
    <mergeCell ref="G16:G17"/>
    <mergeCell ref="H16:H17"/>
    <mergeCell ref="A14:V14"/>
    <mergeCell ref="N16:N17"/>
    <mergeCell ref="K16:K17"/>
    <mergeCell ref="L16:L17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Y555"/>
  <sheetViews>
    <sheetView view="pageBreakPreview" zoomScaleNormal="81" zoomScaleSheetLayoutView="100" workbookViewId="0" topLeftCell="A43">
      <selection activeCell="W216" sqref="W216"/>
    </sheetView>
  </sheetViews>
  <sheetFormatPr defaultColWidth="9.00390625" defaultRowHeight="12.75"/>
  <cols>
    <col min="1" max="1" width="55.25390625" style="1" customWidth="1"/>
    <col min="2" max="2" width="5.625" style="1" hidden="1" customWidth="1"/>
    <col min="3" max="3" width="11.00390625" style="4" hidden="1" customWidth="1"/>
    <col min="4" max="4" width="10.25390625" style="2" customWidth="1"/>
    <col min="5" max="5" width="9.625" style="2" customWidth="1"/>
    <col min="6" max="6" width="16.125" style="1" customWidth="1"/>
    <col min="7" max="7" width="9.25390625" style="1" customWidth="1"/>
    <col min="8" max="8" width="14.75390625" style="5" customWidth="1"/>
    <col min="9" max="9" width="13.25390625" style="5" hidden="1" customWidth="1"/>
    <col min="10" max="10" width="4.875" style="1" hidden="1" customWidth="1"/>
    <col min="11" max="12" width="13.25390625" style="5" hidden="1" customWidth="1"/>
    <col min="13" max="21" width="0" style="1" hidden="1" customWidth="1"/>
    <col min="22" max="22" width="12.375" style="1" customWidth="1"/>
    <col min="23" max="23" width="13.25390625" style="1" customWidth="1"/>
    <col min="24" max="16384" width="9.125" style="1" customWidth="1"/>
  </cols>
  <sheetData>
    <row r="1" spans="4:7" s="8" customFormat="1" ht="47.25" customHeight="1" hidden="1">
      <c r="D1" s="7"/>
      <c r="G1" s="92"/>
    </row>
    <row r="2" spans="4:9" s="8" customFormat="1" ht="15" customHeight="1" hidden="1">
      <c r="D2" s="551" t="s">
        <v>63</v>
      </c>
      <c r="E2" s="552"/>
      <c r="F2" s="552"/>
      <c r="G2" s="552"/>
      <c r="H2" s="552"/>
      <c r="I2" s="552"/>
    </row>
    <row r="3" spans="4:10" s="8" customFormat="1" ht="12.75" customHeight="1" hidden="1">
      <c r="D3" s="553" t="s">
        <v>206</v>
      </c>
      <c r="E3" s="554"/>
      <c r="F3" s="554"/>
      <c r="G3" s="554"/>
      <c r="H3" s="554"/>
      <c r="I3" s="554"/>
      <c r="J3" s="554"/>
    </row>
    <row r="4" spans="4:11" s="8" customFormat="1" ht="15" customHeight="1" hidden="1">
      <c r="D4" s="551"/>
      <c r="E4" s="555"/>
      <c r="F4" s="555"/>
      <c r="G4" s="555"/>
      <c r="H4" s="555"/>
      <c r="I4" s="555"/>
      <c r="J4" s="555"/>
      <c r="K4" s="555"/>
    </row>
    <row r="5" spans="4:10" s="8" customFormat="1" ht="15" customHeight="1" hidden="1">
      <c r="D5" s="551" t="s">
        <v>409</v>
      </c>
      <c r="E5" s="555"/>
      <c r="F5" s="555"/>
      <c r="G5" s="555"/>
      <c r="H5" s="555"/>
      <c r="I5" s="555"/>
      <c r="J5" s="555"/>
    </row>
    <row r="6" spans="4:9" s="8" customFormat="1" ht="15" customHeight="1" hidden="1">
      <c r="D6" s="556" t="s">
        <v>423</v>
      </c>
      <c r="E6" s="555"/>
      <c r="F6" s="555"/>
      <c r="G6" s="555"/>
      <c r="H6" s="555"/>
      <c r="I6" s="555"/>
    </row>
    <row r="7" spans="1:10" s="8" customFormat="1" ht="15" customHeight="1" hidden="1">
      <c r="A7" s="260"/>
      <c r="B7" s="260"/>
      <c r="C7" s="260"/>
      <c r="D7" s="261"/>
      <c r="E7" s="259"/>
      <c r="F7" s="259"/>
      <c r="G7" s="259"/>
      <c r="H7" s="259"/>
      <c r="I7" s="259"/>
      <c r="J7" s="260"/>
    </row>
    <row r="8" spans="1:10" s="8" customFormat="1" ht="15" customHeight="1" hidden="1">
      <c r="A8" s="260"/>
      <c r="B8" s="260"/>
      <c r="C8" s="260"/>
      <c r="D8" s="261"/>
      <c r="E8" s="259"/>
      <c r="F8" s="259"/>
      <c r="G8" s="259"/>
      <c r="H8" s="259"/>
      <c r="I8" s="259"/>
      <c r="J8" s="260"/>
    </row>
    <row r="9" spans="1:10" s="8" customFormat="1" ht="15" customHeight="1" hidden="1">
      <c r="A9" s="260"/>
      <c r="B9" s="260"/>
      <c r="C9" s="260"/>
      <c r="D9" s="261"/>
      <c r="E9" s="259"/>
      <c r="F9" s="259"/>
      <c r="G9" s="259"/>
      <c r="H9" s="259"/>
      <c r="I9" s="259"/>
      <c r="J9" s="260"/>
    </row>
    <row r="10" spans="1:10" s="8" customFormat="1" ht="15" customHeight="1" hidden="1">
      <c r="A10" s="260"/>
      <c r="B10" s="260"/>
      <c r="C10" s="260"/>
      <c r="D10" s="261"/>
      <c r="E10" s="259"/>
      <c r="F10" s="259"/>
      <c r="G10" s="259"/>
      <c r="H10" s="259"/>
      <c r="I10" s="259"/>
      <c r="J10" s="260"/>
    </row>
    <row r="11" spans="1:11" s="8" customFormat="1" ht="12.75" customHeight="1" hidden="1">
      <c r="A11" s="260"/>
      <c r="B11" s="260"/>
      <c r="C11" s="260"/>
      <c r="D11" s="261"/>
      <c r="E11" s="260"/>
      <c r="F11" s="260"/>
      <c r="G11" s="273"/>
      <c r="H11" s="260"/>
      <c r="I11" s="260"/>
      <c r="J11" s="259"/>
      <c r="K11" s="253"/>
    </row>
    <row r="12" spans="1:10" s="8" customFormat="1" ht="15" customHeight="1" hidden="1">
      <c r="A12" s="260"/>
      <c r="B12" s="260"/>
      <c r="C12" s="260"/>
      <c r="D12" s="261"/>
      <c r="E12" s="260"/>
      <c r="F12" s="260"/>
      <c r="G12" s="273"/>
      <c r="H12" s="260"/>
      <c r="I12" s="260"/>
      <c r="J12" s="260"/>
    </row>
    <row r="13" spans="1:10" s="8" customFormat="1" ht="15" customHeight="1" hidden="1">
      <c r="A13" s="274"/>
      <c r="B13" s="274"/>
      <c r="C13" s="274"/>
      <c r="D13" s="275" t="s">
        <v>32</v>
      </c>
      <c r="E13" s="275"/>
      <c r="F13" s="275"/>
      <c r="G13" s="276"/>
      <c r="H13" s="274"/>
      <c r="I13" s="274"/>
      <c r="J13" s="260"/>
    </row>
    <row r="14" spans="1:10" s="8" customFormat="1" ht="15" customHeight="1" hidden="1">
      <c r="A14" s="274"/>
      <c r="B14" s="274"/>
      <c r="C14" s="274"/>
      <c r="D14" s="275"/>
      <c r="E14" s="275"/>
      <c r="F14" s="275"/>
      <c r="G14" s="276"/>
      <c r="H14" s="274"/>
      <c r="I14" s="274"/>
      <c r="J14" s="260"/>
    </row>
    <row r="15" spans="1:23" s="8" customFormat="1" ht="18" customHeight="1">
      <c r="A15" s="274"/>
      <c r="B15" s="274"/>
      <c r="C15" s="274"/>
      <c r="D15" s="533" t="s">
        <v>20</v>
      </c>
      <c r="E15" s="533"/>
      <c r="F15" s="533"/>
      <c r="G15" s="533"/>
      <c r="H15" s="533"/>
      <c r="I15" s="533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</row>
    <row r="16" spans="1:23" s="8" customFormat="1" ht="15" customHeight="1">
      <c r="A16" s="274"/>
      <c r="B16" s="274"/>
      <c r="C16" s="274"/>
      <c r="D16" s="533" t="s">
        <v>206</v>
      </c>
      <c r="E16" s="533"/>
      <c r="F16" s="533"/>
      <c r="G16" s="533"/>
      <c r="H16" s="533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</row>
    <row r="17" spans="1:23" s="8" customFormat="1" ht="15" customHeight="1">
      <c r="A17" s="274"/>
      <c r="B17" s="274"/>
      <c r="C17" s="274"/>
      <c r="D17" s="533" t="s">
        <v>432</v>
      </c>
      <c r="E17" s="533"/>
      <c r="F17" s="533"/>
      <c r="G17" s="533"/>
      <c r="H17" s="533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</row>
    <row r="18" spans="1:23" s="8" customFormat="1" ht="15.75" customHeight="1">
      <c r="A18" s="274"/>
      <c r="B18" s="274"/>
      <c r="C18" s="274"/>
      <c r="D18" s="533" t="s">
        <v>605</v>
      </c>
      <c r="E18" s="533"/>
      <c r="F18" s="533"/>
      <c r="G18" s="533"/>
      <c r="H18" s="533"/>
      <c r="I18" s="533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</row>
    <row r="19" spans="1:10" s="8" customFormat="1" ht="18.75" hidden="1">
      <c r="A19" s="274"/>
      <c r="B19" s="274"/>
      <c r="C19" s="274"/>
      <c r="D19" s="545"/>
      <c r="E19" s="545"/>
      <c r="F19" s="545"/>
      <c r="G19" s="545"/>
      <c r="H19" s="545"/>
      <c r="I19" s="545"/>
      <c r="J19" s="260"/>
    </row>
    <row r="20" spans="1:23" ht="51" customHeight="1">
      <c r="A20" s="540" t="s">
        <v>613</v>
      </c>
      <c r="B20" s="540"/>
      <c r="C20" s="540"/>
      <c r="D20" s="540"/>
      <c r="E20" s="540"/>
      <c r="F20" s="540"/>
      <c r="G20" s="540"/>
      <c r="H20" s="540"/>
      <c r="I20" s="540"/>
      <c r="J20" s="535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</row>
    <row r="21" spans="1:12" ht="1.5" customHeight="1" hidden="1">
      <c r="A21" s="334"/>
      <c r="B21" s="334"/>
      <c r="C21" s="335"/>
      <c r="D21" s="336"/>
      <c r="E21" s="336"/>
      <c r="F21" s="337"/>
      <c r="G21" s="337"/>
      <c r="H21" s="338"/>
      <c r="I21" s="338"/>
      <c r="J21" s="277"/>
      <c r="K21" s="52"/>
      <c r="L21" s="52"/>
    </row>
    <row r="22" spans="1:23" ht="40.5" customHeight="1">
      <c r="A22" s="546" t="s">
        <v>156</v>
      </c>
      <c r="B22" s="45"/>
      <c r="C22" s="548" t="s">
        <v>92</v>
      </c>
      <c r="D22" s="549"/>
      <c r="E22" s="549"/>
      <c r="F22" s="549"/>
      <c r="G22" s="550"/>
      <c r="H22" s="543" t="s">
        <v>120</v>
      </c>
      <c r="I22" s="544"/>
      <c r="J22" s="544"/>
      <c r="K22" s="170" t="s">
        <v>133</v>
      </c>
      <c r="L22" s="170" t="s">
        <v>133</v>
      </c>
      <c r="N22" s="541" t="s">
        <v>58</v>
      </c>
      <c r="O22" s="542"/>
      <c r="P22" s="541" t="s">
        <v>59</v>
      </c>
      <c r="Q22" s="542"/>
      <c r="V22" s="45" t="s">
        <v>120</v>
      </c>
      <c r="W22" s="45" t="s">
        <v>120</v>
      </c>
    </row>
    <row r="23" spans="1:23" ht="43.5" customHeight="1">
      <c r="A23" s="547"/>
      <c r="B23" s="45"/>
      <c r="C23" s="44" t="s">
        <v>93</v>
      </c>
      <c r="D23" s="339" t="s">
        <v>90</v>
      </c>
      <c r="E23" s="44" t="s">
        <v>89</v>
      </c>
      <c r="F23" s="44" t="s">
        <v>117</v>
      </c>
      <c r="G23" s="44" t="s">
        <v>118</v>
      </c>
      <c r="H23" s="431">
        <v>2023</v>
      </c>
      <c r="I23" s="431">
        <v>2021</v>
      </c>
      <c r="J23" s="277"/>
      <c r="K23" s="170">
        <v>2018</v>
      </c>
      <c r="L23" s="170">
        <v>2019</v>
      </c>
      <c r="N23" s="39">
        <v>2018</v>
      </c>
      <c r="O23" s="39">
        <v>2019</v>
      </c>
      <c r="P23" s="39">
        <v>2018</v>
      </c>
      <c r="Q23" s="39">
        <v>2019</v>
      </c>
      <c r="V23" s="431">
        <v>2024</v>
      </c>
      <c r="W23" s="431">
        <v>2025</v>
      </c>
    </row>
    <row r="24" spans="1:23" s="3" customFormat="1" ht="18" customHeight="1">
      <c r="A24" s="45">
        <v>1</v>
      </c>
      <c r="B24" s="45"/>
      <c r="C24" s="340">
        <v>2</v>
      </c>
      <c r="D24" s="45">
        <v>3</v>
      </c>
      <c r="E24" s="45">
        <v>4</v>
      </c>
      <c r="F24" s="45">
        <v>5</v>
      </c>
      <c r="G24" s="45">
        <v>6</v>
      </c>
      <c r="H24" s="45">
        <v>7</v>
      </c>
      <c r="I24" s="45">
        <v>7</v>
      </c>
      <c r="J24" s="279"/>
      <c r="K24" s="104">
        <v>7</v>
      </c>
      <c r="L24" s="104">
        <v>7</v>
      </c>
      <c r="N24" s="180"/>
      <c r="O24" s="180"/>
      <c r="P24" s="180"/>
      <c r="Q24" s="180"/>
      <c r="V24" s="45">
        <v>8</v>
      </c>
      <c r="W24" s="45">
        <v>9</v>
      </c>
    </row>
    <row r="25" spans="1:23" s="4" customFormat="1" ht="18.75">
      <c r="A25" s="330" t="s">
        <v>21</v>
      </c>
      <c r="B25" s="330"/>
      <c r="C25" s="341" t="s">
        <v>188</v>
      </c>
      <c r="D25" s="341"/>
      <c r="E25" s="341"/>
      <c r="F25" s="341"/>
      <c r="G25" s="342"/>
      <c r="H25" s="343">
        <f>H26+H103+H111+H117+H143+H201+H209+H221+H227+H234+H240</f>
        <v>17994.2</v>
      </c>
      <c r="I25" s="343" t="e">
        <f>I26+I103+#REF!+I117+I143+I201+I209+I221+I234+I240</f>
        <v>#REF!</v>
      </c>
      <c r="J25" s="307"/>
      <c r="K25" s="171" t="e">
        <f>K26+K103+#REF!+K117+K143+K201+K209+K221+K234+K240</f>
        <v>#REF!</v>
      </c>
      <c r="L25" s="171" t="e">
        <f>L26+L103+#REF!+L117+L143+L201+L209+L221+L234+L240</f>
        <v>#REF!</v>
      </c>
      <c r="N25" s="181" t="e">
        <f>H25-K25</f>
        <v>#REF!</v>
      </c>
      <c r="O25" s="181" t="e">
        <f>I25-L25</f>
        <v>#REF!</v>
      </c>
      <c r="P25" s="181" t="e">
        <f>H25/K25*100</f>
        <v>#REF!</v>
      </c>
      <c r="Q25" s="181" t="e">
        <f>I25/L25*100</f>
        <v>#REF!</v>
      </c>
      <c r="V25" s="343">
        <f>V26+V103+V111+V117+V143+V201+V209+V221+V227+V234+V240</f>
        <v>10740.359999999999</v>
      </c>
      <c r="W25" s="343">
        <f>W26+W103+W111+W117+W143+W201+W209+W221+W227+W234+W240</f>
        <v>10532.179</v>
      </c>
    </row>
    <row r="26" spans="1:23" s="4" customFormat="1" ht="18">
      <c r="A26" s="330" t="s">
        <v>14</v>
      </c>
      <c r="B26" s="330"/>
      <c r="C26" s="341" t="s">
        <v>188</v>
      </c>
      <c r="D26" s="341" t="s">
        <v>157</v>
      </c>
      <c r="E26" s="341"/>
      <c r="F26" s="341"/>
      <c r="G26" s="342"/>
      <c r="H26" s="343">
        <f>H27+H38+H77+H82+H71</f>
        <v>5968.598</v>
      </c>
      <c r="I26" s="343">
        <f>I27+I38+I77+I82+I71</f>
        <v>2828.1</v>
      </c>
      <c r="J26" s="308"/>
      <c r="K26" s="171">
        <f>K27+K38+K77+K82+K71</f>
        <v>3771.7000000000003</v>
      </c>
      <c r="L26" s="171">
        <f>L27+L38+L77+L82+L71</f>
        <v>3771.7000000000003</v>
      </c>
      <c r="N26" s="181">
        <f aca="true" t="shared" si="0" ref="N26:O101">H26-K26</f>
        <v>2196.8979999999997</v>
      </c>
      <c r="O26" s="181">
        <f t="shared" si="0"/>
        <v>-943.6000000000004</v>
      </c>
      <c r="P26" s="181">
        <f aca="true" t="shared" si="1" ref="P26:Q101">H26/K26*100</f>
        <v>158.24689132221545</v>
      </c>
      <c r="Q26" s="181">
        <f t="shared" si="1"/>
        <v>74.98210356072858</v>
      </c>
      <c r="V26" s="343">
        <f>V27+V38+V77+V82+V71</f>
        <v>5376.7</v>
      </c>
      <c r="W26" s="343">
        <f>W27+W38+W77+W82+W71</f>
        <v>5444</v>
      </c>
    </row>
    <row r="27" spans="1:23" ht="30.75" customHeight="1">
      <c r="A27" s="344" t="s">
        <v>38</v>
      </c>
      <c r="B27" s="344"/>
      <c r="C27" s="341" t="s">
        <v>188</v>
      </c>
      <c r="D27" s="341" t="s">
        <v>157</v>
      </c>
      <c r="E27" s="341" t="s">
        <v>158</v>
      </c>
      <c r="F27" s="341"/>
      <c r="G27" s="342"/>
      <c r="H27" s="343">
        <f>H28</f>
        <v>911.48</v>
      </c>
      <c r="I27" s="343">
        <f>I28</f>
        <v>700</v>
      </c>
      <c r="J27" s="309"/>
      <c r="K27" s="171">
        <f>K28</f>
        <v>728.7</v>
      </c>
      <c r="L27" s="171">
        <f>L28</f>
        <v>728.7</v>
      </c>
      <c r="N27" s="181">
        <f t="shared" si="0"/>
        <v>182.77999999999997</v>
      </c>
      <c r="O27" s="181">
        <f t="shared" si="0"/>
        <v>-28.700000000000045</v>
      </c>
      <c r="P27" s="181">
        <f t="shared" si="1"/>
        <v>125.08302456429257</v>
      </c>
      <c r="Q27" s="181">
        <f t="shared" si="1"/>
        <v>96.06147934678194</v>
      </c>
      <c r="V27" s="343">
        <f>V28</f>
        <v>911.4</v>
      </c>
      <c r="W27" s="343">
        <f>W28</f>
        <v>976.5</v>
      </c>
    </row>
    <row r="28" spans="1:23" ht="31.5">
      <c r="A28" s="325" t="s">
        <v>498</v>
      </c>
      <c r="B28" s="344"/>
      <c r="C28" s="341" t="s">
        <v>188</v>
      </c>
      <c r="D28" s="341" t="s">
        <v>157</v>
      </c>
      <c r="E28" s="341" t="s">
        <v>158</v>
      </c>
      <c r="F28" s="341" t="s">
        <v>352</v>
      </c>
      <c r="G28" s="342"/>
      <c r="H28" s="343">
        <f>H29</f>
        <v>911.48</v>
      </c>
      <c r="I28" s="343">
        <f>I29</f>
        <v>700</v>
      </c>
      <c r="J28" s="309"/>
      <c r="K28" s="171">
        <f>K29</f>
        <v>728.7</v>
      </c>
      <c r="L28" s="171">
        <f>L29</f>
        <v>728.7</v>
      </c>
      <c r="N28" s="181">
        <f t="shared" si="0"/>
        <v>182.77999999999997</v>
      </c>
      <c r="O28" s="181">
        <f t="shared" si="0"/>
        <v>-28.700000000000045</v>
      </c>
      <c r="P28" s="181">
        <f t="shared" si="1"/>
        <v>125.08302456429257</v>
      </c>
      <c r="Q28" s="181">
        <f t="shared" si="1"/>
        <v>96.06147934678194</v>
      </c>
      <c r="V28" s="343">
        <f>V29</f>
        <v>911.4</v>
      </c>
      <c r="W28" s="343">
        <f>W29</f>
        <v>976.5</v>
      </c>
    </row>
    <row r="29" spans="1:23" ht="33" customHeight="1">
      <c r="A29" s="326" t="s">
        <v>499</v>
      </c>
      <c r="B29" s="334"/>
      <c r="C29" s="341" t="s">
        <v>188</v>
      </c>
      <c r="D29" s="341" t="s">
        <v>157</v>
      </c>
      <c r="E29" s="341" t="s">
        <v>158</v>
      </c>
      <c r="F29" s="341" t="s">
        <v>501</v>
      </c>
      <c r="G29" s="342"/>
      <c r="H29" s="343">
        <f>H30+H33+H35</f>
        <v>911.48</v>
      </c>
      <c r="I29" s="343">
        <f>I30+I33+I35</f>
        <v>700</v>
      </c>
      <c r="J29" s="309"/>
      <c r="K29" s="171">
        <f>K30+K33+K35</f>
        <v>728.7</v>
      </c>
      <c r="L29" s="171">
        <f>L30+L33+L35</f>
        <v>728.7</v>
      </c>
      <c r="N29" s="181">
        <f t="shared" si="0"/>
        <v>182.77999999999997</v>
      </c>
      <c r="O29" s="181">
        <f t="shared" si="0"/>
        <v>-28.700000000000045</v>
      </c>
      <c r="P29" s="181">
        <f t="shared" si="1"/>
        <v>125.08302456429257</v>
      </c>
      <c r="Q29" s="181">
        <f t="shared" si="1"/>
        <v>96.06147934678194</v>
      </c>
      <c r="V29" s="343">
        <f>V30+V33+V35</f>
        <v>911.4</v>
      </c>
      <c r="W29" s="343">
        <f>W30+W33+W35</f>
        <v>976.5</v>
      </c>
    </row>
    <row r="30" spans="1:23" ht="18">
      <c r="A30" s="327" t="s">
        <v>500</v>
      </c>
      <c r="B30" s="329"/>
      <c r="C30" s="342" t="s">
        <v>188</v>
      </c>
      <c r="D30" s="342" t="s">
        <v>157</v>
      </c>
      <c r="E30" s="342" t="s">
        <v>158</v>
      </c>
      <c r="F30" s="342" t="s">
        <v>502</v>
      </c>
      <c r="G30" s="342"/>
      <c r="H30" s="345">
        <f>H32</f>
        <v>911.48</v>
      </c>
      <c r="I30" s="345">
        <f>I32</f>
        <v>0</v>
      </c>
      <c r="J30" s="309"/>
      <c r="K30" s="172">
        <f>K32</f>
        <v>0</v>
      </c>
      <c r="L30" s="172">
        <f>L32</f>
        <v>0</v>
      </c>
      <c r="N30" s="181">
        <f t="shared" si="0"/>
        <v>911.48</v>
      </c>
      <c r="O30" s="181">
        <f t="shared" si="0"/>
        <v>0</v>
      </c>
      <c r="P30" s="181" t="e">
        <f t="shared" si="1"/>
        <v>#DIV/0!</v>
      </c>
      <c r="Q30" s="181" t="e">
        <f t="shared" si="1"/>
        <v>#DIV/0!</v>
      </c>
      <c r="V30" s="345">
        <f>V32</f>
        <v>911.4</v>
      </c>
      <c r="W30" s="345">
        <f>W32</f>
        <v>976.5</v>
      </c>
    </row>
    <row r="31" spans="1:23" ht="30" customHeight="1">
      <c r="A31" s="328" t="s">
        <v>503</v>
      </c>
      <c r="B31" s="329"/>
      <c r="C31" s="342"/>
      <c r="D31" s="342" t="s">
        <v>157</v>
      </c>
      <c r="E31" s="342" t="s">
        <v>158</v>
      </c>
      <c r="F31" s="342" t="s">
        <v>504</v>
      </c>
      <c r="G31" s="342"/>
      <c r="H31" s="345">
        <f>H32</f>
        <v>911.48</v>
      </c>
      <c r="I31" s="345"/>
      <c r="J31" s="309"/>
      <c r="K31" s="172"/>
      <c r="L31" s="172"/>
      <c r="N31" s="181"/>
      <c r="O31" s="181"/>
      <c r="P31" s="181"/>
      <c r="Q31" s="181"/>
      <c r="V31" s="345">
        <f>V32</f>
        <v>911.4</v>
      </c>
      <c r="W31" s="345">
        <f>W32</f>
        <v>976.5</v>
      </c>
    </row>
    <row r="32" spans="1:23" ht="78.75">
      <c r="A32" s="329" t="s">
        <v>149</v>
      </c>
      <c r="B32" s="329"/>
      <c r="C32" s="342" t="s">
        <v>188</v>
      </c>
      <c r="D32" s="342" t="s">
        <v>157</v>
      </c>
      <c r="E32" s="342" t="s">
        <v>158</v>
      </c>
      <c r="F32" s="342" t="s">
        <v>504</v>
      </c>
      <c r="G32" s="342" t="s">
        <v>150</v>
      </c>
      <c r="H32" s="345">
        <v>911.48</v>
      </c>
      <c r="I32" s="345"/>
      <c r="J32" s="309"/>
      <c r="K32" s="172"/>
      <c r="L32" s="172"/>
      <c r="N32" s="181">
        <f t="shared" si="0"/>
        <v>911.48</v>
      </c>
      <c r="O32" s="181">
        <f t="shared" si="0"/>
        <v>0</v>
      </c>
      <c r="P32" s="181" t="e">
        <f t="shared" si="1"/>
        <v>#DIV/0!</v>
      </c>
      <c r="Q32" s="181" t="e">
        <f t="shared" si="1"/>
        <v>#DIV/0!</v>
      </c>
      <c r="V32" s="345">
        <v>911.4</v>
      </c>
      <c r="W32" s="345">
        <v>976.5</v>
      </c>
    </row>
    <row r="33" spans="1:23" ht="21" customHeight="1" hidden="1">
      <c r="A33" s="328" t="s">
        <v>345</v>
      </c>
      <c r="B33" s="328"/>
      <c r="C33" s="342" t="s">
        <v>188</v>
      </c>
      <c r="D33" s="342" t="s">
        <v>157</v>
      </c>
      <c r="E33" s="342" t="s">
        <v>158</v>
      </c>
      <c r="F33" s="342" t="s">
        <v>344</v>
      </c>
      <c r="G33" s="342"/>
      <c r="H33" s="346">
        <v>0</v>
      </c>
      <c r="I33" s="346">
        <f>I34</f>
        <v>700</v>
      </c>
      <c r="J33" s="309"/>
      <c r="K33" s="173">
        <f>K34</f>
        <v>728.7</v>
      </c>
      <c r="L33" s="173">
        <f>L34</f>
        <v>728.7</v>
      </c>
      <c r="N33" s="181">
        <f t="shared" si="0"/>
        <v>-728.7</v>
      </c>
      <c r="O33" s="181">
        <f t="shared" si="0"/>
        <v>-28.700000000000045</v>
      </c>
      <c r="P33" s="181">
        <f t="shared" si="1"/>
        <v>0</v>
      </c>
      <c r="Q33" s="181">
        <f t="shared" si="1"/>
        <v>96.06147934678194</v>
      </c>
      <c r="V33" s="346">
        <v>0</v>
      </c>
      <c r="W33" s="346">
        <v>0</v>
      </c>
    </row>
    <row r="34" spans="1:23" ht="79.5" customHeight="1" hidden="1">
      <c r="A34" s="347" t="s">
        <v>149</v>
      </c>
      <c r="B34" s="347"/>
      <c r="C34" s="342" t="s">
        <v>188</v>
      </c>
      <c r="D34" s="342" t="s">
        <v>157</v>
      </c>
      <c r="E34" s="342" t="s">
        <v>158</v>
      </c>
      <c r="F34" s="342" t="s">
        <v>344</v>
      </c>
      <c r="G34" s="342" t="s">
        <v>150</v>
      </c>
      <c r="H34" s="345">
        <v>0</v>
      </c>
      <c r="I34" s="345">
        <v>700</v>
      </c>
      <c r="J34" s="309"/>
      <c r="K34" s="172">
        <v>728.7</v>
      </c>
      <c r="L34" s="172">
        <v>728.7</v>
      </c>
      <c r="N34" s="181">
        <f t="shared" si="0"/>
        <v>-728.7</v>
      </c>
      <c r="O34" s="181">
        <f t="shared" si="0"/>
        <v>-28.700000000000045</v>
      </c>
      <c r="P34" s="181">
        <f t="shared" si="1"/>
        <v>0</v>
      </c>
      <c r="Q34" s="181">
        <f t="shared" si="1"/>
        <v>96.06147934678194</v>
      </c>
      <c r="V34" s="345">
        <v>0</v>
      </c>
      <c r="W34" s="345">
        <v>0</v>
      </c>
    </row>
    <row r="35" spans="1:23" ht="47.25" hidden="1">
      <c r="A35" s="348" t="s">
        <v>281</v>
      </c>
      <c r="B35" s="348"/>
      <c r="C35" s="342" t="s">
        <v>188</v>
      </c>
      <c r="D35" s="342" t="s">
        <v>157</v>
      </c>
      <c r="E35" s="342" t="s">
        <v>158</v>
      </c>
      <c r="F35" s="342" t="s">
        <v>74</v>
      </c>
      <c r="G35" s="342"/>
      <c r="H35" s="345">
        <f>H36</f>
        <v>0</v>
      </c>
      <c r="I35" s="345">
        <f>I36</f>
        <v>0</v>
      </c>
      <c r="J35" s="309"/>
      <c r="K35" s="172">
        <f>K36</f>
        <v>0</v>
      </c>
      <c r="L35" s="172">
        <f>L36</f>
        <v>0</v>
      </c>
      <c r="N35" s="181">
        <f t="shared" si="0"/>
        <v>0</v>
      </c>
      <c r="O35" s="181">
        <f t="shared" si="0"/>
        <v>0</v>
      </c>
      <c r="P35" s="181" t="e">
        <f t="shared" si="1"/>
        <v>#DIV/0!</v>
      </c>
      <c r="Q35" s="181" t="e">
        <f t="shared" si="1"/>
        <v>#DIV/0!</v>
      </c>
      <c r="V35" s="345">
        <f>V36</f>
        <v>0</v>
      </c>
      <c r="W35" s="345">
        <f>W36</f>
        <v>0</v>
      </c>
    </row>
    <row r="36" spans="1:23" ht="75.75" customHeight="1" hidden="1">
      <c r="A36" s="347" t="s">
        <v>149</v>
      </c>
      <c r="B36" s="347"/>
      <c r="C36" s="342" t="s">
        <v>188</v>
      </c>
      <c r="D36" s="342" t="s">
        <v>157</v>
      </c>
      <c r="E36" s="342" t="s">
        <v>158</v>
      </c>
      <c r="F36" s="342" t="s">
        <v>74</v>
      </c>
      <c r="G36" s="342" t="s">
        <v>150</v>
      </c>
      <c r="H36" s="349"/>
      <c r="I36" s="349"/>
      <c r="J36" s="309"/>
      <c r="K36" s="174"/>
      <c r="L36" s="174"/>
      <c r="N36" s="181">
        <f t="shared" si="0"/>
        <v>0</v>
      </c>
      <c r="O36" s="181">
        <f t="shared" si="0"/>
        <v>0</v>
      </c>
      <c r="P36" s="181" t="e">
        <f t="shared" si="1"/>
        <v>#DIV/0!</v>
      </c>
      <c r="Q36" s="181" t="e">
        <f t="shared" si="1"/>
        <v>#DIV/0!</v>
      </c>
      <c r="V36" s="349"/>
      <c r="W36" s="349"/>
    </row>
    <row r="37" spans="1:23" ht="18" hidden="1">
      <c r="A37" s="328" t="s">
        <v>163</v>
      </c>
      <c r="B37" s="328"/>
      <c r="C37" s="342" t="s">
        <v>188</v>
      </c>
      <c r="D37" s="342" t="s">
        <v>157</v>
      </c>
      <c r="E37" s="342" t="s">
        <v>158</v>
      </c>
      <c r="F37" s="342" t="s">
        <v>41</v>
      </c>
      <c r="G37" s="342" t="s">
        <v>150</v>
      </c>
      <c r="H37" s="349"/>
      <c r="I37" s="349"/>
      <c r="J37" s="309"/>
      <c r="K37" s="174"/>
      <c r="L37" s="174"/>
      <c r="N37" s="181">
        <f t="shared" si="0"/>
        <v>0</v>
      </c>
      <c r="O37" s="181">
        <f t="shared" si="0"/>
        <v>0</v>
      </c>
      <c r="P37" s="181" t="e">
        <f t="shared" si="1"/>
        <v>#DIV/0!</v>
      </c>
      <c r="Q37" s="181" t="e">
        <f t="shared" si="1"/>
        <v>#DIV/0!</v>
      </c>
      <c r="V37" s="349"/>
      <c r="W37" s="349"/>
    </row>
    <row r="38" spans="1:23" s="9" customFormat="1" ht="48.75" customHeight="1">
      <c r="A38" s="330" t="s">
        <v>43</v>
      </c>
      <c r="B38" s="330"/>
      <c r="C38" s="341" t="s">
        <v>188</v>
      </c>
      <c r="D38" s="341" t="s">
        <v>157</v>
      </c>
      <c r="E38" s="341" t="s">
        <v>168</v>
      </c>
      <c r="F38" s="341"/>
      <c r="G38" s="341"/>
      <c r="H38" s="350">
        <f>H39</f>
        <v>5044.1179999999995</v>
      </c>
      <c r="I38" s="350">
        <f>I39</f>
        <v>2123.4</v>
      </c>
      <c r="J38" s="311"/>
      <c r="K38" s="175">
        <f>K39</f>
        <v>3038.4</v>
      </c>
      <c r="L38" s="175">
        <f>L39</f>
        <v>3038.4</v>
      </c>
      <c r="N38" s="181">
        <f t="shared" si="0"/>
        <v>2005.7179999999994</v>
      </c>
      <c r="O38" s="181">
        <f t="shared" si="0"/>
        <v>-915</v>
      </c>
      <c r="P38" s="181">
        <f t="shared" si="1"/>
        <v>166.0123091100579</v>
      </c>
      <c r="Q38" s="181">
        <f t="shared" si="1"/>
        <v>69.88546603475514</v>
      </c>
      <c r="V38" s="350">
        <f>V39</f>
        <v>4457.3</v>
      </c>
      <c r="W38" s="350">
        <f>W39</f>
        <v>4459.5</v>
      </c>
    </row>
    <row r="39" spans="1:23" s="9" customFormat="1" ht="24" customHeight="1">
      <c r="A39" s="325" t="s">
        <v>498</v>
      </c>
      <c r="B39" s="344"/>
      <c r="C39" s="341" t="s">
        <v>188</v>
      </c>
      <c r="D39" s="341" t="s">
        <v>157</v>
      </c>
      <c r="E39" s="341" t="s">
        <v>168</v>
      </c>
      <c r="F39" s="341" t="s">
        <v>352</v>
      </c>
      <c r="G39" s="341"/>
      <c r="H39" s="343">
        <f>H49+H41</f>
        <v>5044.1179999999995</v>
      </c>
      <c r="I39" s="343">
        <f>I49</f>
        <v>2123.4</v>
      </c>
      <c r="J39" s="311"/>
      <c r="K39" s="171">
        <f>K49</f>
        <v>3038.4</v>
      </c>
      <c r="L39" s="171">
        <f>L49</f>
        <v>3038.4</v>
      </c>
      <c r="N39" s="181">
        <f t="shared" si="0"/>
        <v>2005.7179999999994</v>
      </c>
      <c r="O39" s="181">
        <f t="shared" si="0"/>
        <v>-915</v>
      </c>
      <c r="P39" s="181">
        <f t="shared" si="1"/>
        <v>166.0123091100579</v>
      </c>
      <c r="Q39" s="181">
        <f t="shared" si="1"/>
        <v>69.88546603475514</v>
      </c>
      <c r="V39" s="343">
        <f>V49+V41</f>
        <v>4457.3</v>
      </c>
      <c r="W39" s="343">
        <f>W49+W41</f>
        <v>4459.5</v>
      </c>
    </row>
    <row r="40" spans="1:23" s="9" customFormat="1" ht="33.75" customHeight="1">
      <c r="A40" s="326" t="s">
        <v>499</v>
      </c>
      <c r="B40" s="344"/>
      <c r="C40" s="341"/>
      <c r="D40" s="341" t="s">
        <v>157</v>
      </c>
      <c r="E40" s="341" t="s">
        <v>168</v>
      </c>
      <c r="F40" s="341" t="s">
        <v>501</v>
      </c>
      <c r="G40" s="341"/>
      <c r="H40" s="343">
        <f>H39</f>
        <v>5044.1179999999995</v>
      </c>
      <c r="I40" s="343"/>
      <c r="J40" s="311"/>
      <c r="K40" s="171"/>
      <c r="L40" s="171"/>
      <c r="N40" s="181"/>
      <c r="O40" s="181"/>
      <c r="P40" s="181"/>
      <c r="Q40" s="181"/>
      <c r="V40" s="343">
        <f>V39</f>
        <v>4457.3</v>
      </c>
      <c r="W40" s="343">
        <f>W39</f>
        <v>4459.5</v>
      </c>
    </row>
    <row r="41" spans="1:23" s="9" customFormat="1" ht="35.25" customHeight="1">
      <c r="A41" s="329" t="s">
        <v>351</v>
      </c>
      <c r="B41" s="329"/>
      <c r="C41" s="342" t="s">
        <v>188</v>
      </c>
      <c r="D41" s="342" t="s">
        <v>157</v>
      </c>
      <c r="E41" s="342" t="s">
        <v>168</v>
      </c>
      <c r="F41" s="342" t="s">
        <v>505</v>
      </c>
      <c r="G41" s="342"/>
      <c r="H41" s="349">
        <f>H42</f>
        <v>0.7</v>
      </c>
      <c r="I41" s="343"/>
      <c r="J41" s="311"/>
      <c r="K41" s="171"/>
      <c r="L41" s="171"/>
      <c r="N41" s="181"/>
      <c r="O41" s="181"/>
      <c r="P41" s="181"/>
      <c r="Q41" s="181"/>
      <c r="V41" s="349">
        <f>V42</f>
        <v>0.7</v>
      </c>
      <c r="W41" s="349">
        <f>W42</f>
        <v>0.7</v>
      </c>
    </row>
    <row r="42" spans="1:23" s="9" customFormat="1" ht="94.5">
      <c r="A42" s="89" t="s">
        <v>253</v>
      </c>
      <c r="B42" s="89"/>
      <c r="C42" s="342" t="s">
        <v>188</v>
      </c>
      <c r="D42" s="342" t="s">
        <v>157</v>
      </c>
      <c r="E42" s="342" t="s">
        <v>168</v>
      </c>
      <c r="F42" s="342" t="s">
        <v>506</v>
      </c>
      <c r="G42" s="341"/>
      <c r="H42" s="349">
        <f>H43</f>
        <v>0.7</v>
      </c>
      <c r="I42" s="343"/>
      <c r="J42" s="311"/>
      <c r="K42" s="171"/>
      <c r="L42" s="171"/>
      <c r="N42" s="181"/>
      <c r="O42" s="181"/>
      <c r="P42" s="181"/>
      <c r="Q42" s="181"/>
      <c r="V42" s="349">
        <f>V43</f>
        <v>0.7</v>
      </c>
      <c r="W42" s="349">
        <f>W43</f>
        <v>0.7</v>
      </c>
    </row>
    <row r="43" spans="1:23" s="9" customFormat="1" ht="31.5">
      <c r="A43" s="328" t="s">
        <v>254</v>
      </c>
      <c r="B43" s="328"/>
      <c r="C43" s="342" t="s">
        <v>188</v>
      </c>
      <c r="D43" s="342" t="s">
        <v>157</v>
      </c>
      <c r="E43" s="342" t="s">
        <v>168</v>
      </c>
      <c r="F43" s="342" t="s">
        <v>506</v>
      </c>
      <c r="G43" s="342" t="s">
        <v>160</v>
      </c>
      <c r="H43" s="349">
        <v>0.7</v>
      </c>
      <c r="I43" s="343"/>
      <c r="J43" s="311"/>
      <c r="K43" s="171"/>
      <c r="L43" s="171"/>
      <c r="N43" s="181"/>
      <c r="O43" s="181"/>
      <c r="P43" s="181"/>
      <c r="Q43" s="181"/>
      <c r="V43" s="349">
        <v>0.7</v>
      </c>
      <c r="W43" s="349">
        <v>0.7</v>
      </c>
    </row>
    <row r="44" spans="1:23" s="9" customFormat="1" ht="18" hidden="1">
      <c r="A44" s="344"/>
      <c r="B44" s="344"/>
      <c r="C44" s="341"/>
      <c r="D44" s="341"/>
      <c r="E44" s="341"/>
      <c r="F44" s="341"/>
      <c r="G44" s="341"/>
      <c r="H44" s="343"/>
      <c r="I44" s="343"/>
      <c r="J44" s="311"/>
      <c r="K44" s="171"/>
      <c r="L44" s="171"/>
      <c r="N44" s="181"/>
      <c r="O44" s="181"/>
      <c r="P44" s="181"/>
      <c r="Q44" s="181"/>
      <c r="V44" s="343"/>
      <c r="W44" s="343"/>
    </row>
    <row r="45" spans="1:23" s="9" customFormat="1" ht="18" hidden="1">
      <c r="A45" s="344"/>
      <c r="B45" s="344"/>
      <c r="C45" s="341"/>
      <c r="D45" s="341"/>
      <c r="E45" s="341"/>
      <c r="F45" s="341"/>
      <c r="G45" s="341"/>
      <c r="H45" s="343"/>
      <c r="I45" s="343"/>
      <c r="J45" s="311"/>
      <c r="K45" s="171"/>
      <c r="L45" s="171"/>
      <c r="N45" s="181"/>
      <c r="O45" s="181"/>
      <c r="P45" s="181"/>
      <c r="Q45" s="181"/>
      <c r="V45" s="343"/>
      <c r="W45" s="343"/>
    </row>
    <row r="46" spans="1:23" s="9" customFormat="1" ht="18" hidden="1">
      <c r="A46" s="344"/>
      <c r="B46" s="344"/>
      <c r="C46" s="341"/>
      <c r="D46" s="341"/>
      <c r="E46" s="341"/>
      <c r="F46" s="341"/>
      <c r="G46" s="341"/>
      <c r="H46" s="343"/>
      <c r="I46" s="343"/>
      <c r="J46" s="311"/>
      <c r="K46" s="171"/>
      <c r="L46" s="171"/>
      <c r="N46" s="181"/>
      <c r="O46" s="181"/>
      <c r="P46" s="181"/>
      <c r="Q46" s="181"/>
      <c r="V46" s="343"/>
      <c r="W46" s="343"/>
    </row>
    <row r="47" spans="1:23" s="9" customFormat="1" ht="18" hidden="1">
      <c r="A47" s="344"/>
      <c r="B47" s="344"/>
      <c r="C47" s="341"/>
      <c r="D47" s="341"/>
      <c r="E47" s="341"/>
      <c r="F47" s="341"/>
      <c r="G47" s="341"/>
      <c r="H47" s="343"/>
      <c r="I47" s="343"/>
      <c r="J47" s="311"/>
      <c r="K47" s="171"/>
      <c r="L47" s="171"/>
      <c r="N47" s="181"/>
      <c r="O47" s="181"/>
      <c r="P47" s="181"/>
      <c r="Q47" s="181"/>
      <c r="V47" s="343"/>
      <c r="W47" s="343"/>
    </row>
    <row r="48" spans="1:23" s="9" customFormat="1" ht="18" hidden="1">
      <c r="A48" s="344"/>
      <c r="B48" s="344"/>
      <c r="C48" s="341"/>
      <c r="D48" s="341"/>
      <c r="E48" s="341"/>
      <c r="F48" s="341"/>
      <c r="G48" s="341"/>
      <c r="H48" s="343"/>
      <c r="I48" s="343"/>
      <c r="J48" s="311"/>
      <c r="K48" s="171"/>
      <c r="L48" s="171"/>
      <c r="N48" s="181"/>
      <c r="O48" s="181"/>
      <c r="P48" s="181"/>
      <c r="Q48" s="181"/>
      <c r="V48" s="343"/>
      <c r="W48" s="343"/>
    </row>
    <row r="49" spans="1:23" ht="18.75" customHeight="1">
      <c r="A49" s="329" t="s">
        <v>500</v>
      </c>
      <c r="B49" s="329"/>
      <c r="C49" s="342" t="s">
        <v>188</v>
      </c>
      <c r="D49" s="342" t="s">
        <v>157</v>
      </c>
      <c r="E49" s="342" t="s">
        <v>168</v>
      </c>
      <c r="F49" s="342" t="s">
        <v>502</v>
      </c>
      <c r="G49" s="342"/>
      <c r="H49" s="349">
        <f>H50+H55+H68</f>
        <v>5043.418</v>
      </c>
      <c r="I49" s="349">
        <f>I50+I55+I68</f>
        <v>2123.4</v>
      </c>
      <c r="J49" s="309"/>
      <c r="K49" s="174">
        <f>K50+K55+K68</f>
        <v>3038.4</v>
      </c>
      <c r="L49" s="174">
        <f>L50+L55+L68</f>
        <v>3038.4</v>
      </c>
      <c r="N49" s="181">
        <f t="shared" si="0"/>
        <v>2005.0179999999996</v>
      </c>
      <c r="O49" s="181">
        <f t="shared" si="0"/>
        <v>-915</v>
      </c>
      <c r="P49" s="181">
        <f t="shared" si="1"/>
        <v>165.98927066877303</v>
      </c>
      <c r="Q49" s="181">
        <f t="shared" si="1"/>
        <v>69.88546603475514</v>
      </c>
      <c r="V49" s="349">
        <f>V50+V55+V68</f>
        <v>4456.6</v>
      </c>
      <c r="W49" s="349">
        <f>W50+W55+W68</f>
        <v>4458.8</v>
      </c>
    </row>
    <row r="50" spans="1:23" ht="31.5" hidden="1">
      <c r="A50" s="329" t="s">
        <v>343</v>
      </c>
      <c r="B50" s="329"/>
      <c r="C50" s="342" t="s">
        <v>188</v>
      </c>
      <c r="D50" s="342" t="s">
        <v>157</v>
      </c>
      <c r="E50" s="342" t="s">
        <v>168</v>
      </c>
      <c r="F50" s="342" t="s">
        <v>346</v>
      </c>
      <c r="G50" s="342"/>
      <c r="H50" s="346">
        <f>H51</f>
        <v>0</v>
      </c>
      <c r="I50" s="346">
        <f>I51</f>
        <v>0</v>
      </c>
      <c r="J50" s="309"/>
      <c r="K50" s="173">
        <f>K51</f>
        <v>634.1</v>
      </c>
      <c r="L50" s="173">
        <f>L51</f>
        <v>634.1</v>
      </c>
      <c r="N50" s="181">
        <f t="shared" si="0"/>
        <v>-634.1</v>
      </c>
      <c r="O50" s="181">
        <f t="shared" si="0"/>
        <v>-634.1</v>
      </c>
      <c r="P50" s="181">
        <f t="shared" si="1"/>
        <v>0</v>
      </c>
      <c r="Q50" s="181">
        <f t="shared" si="1"/>
        <v>0</v>
      </c>
      <c r="V50" s="346">
        <f>V51</f>
        <v>0</v>
      </c>
      <c r="W50" s="346">
        <f>W51</f>
        <v>0</v>
      </c>
    </row>
    <row r="51" spans="1:23" ht="82.5" customHeight="1" hidden="1">
      <c r="A51" s="347" t="s">
        <v>149</v>
      </c>
      <c r="B51" s="347"/>
      <c r="C51" s="342" t="s">
        <v>188</v>
      </c>
      <c r="D51" s="342" t="s">
        <v>157</v>
      </c>
      <c r="E51" s="342" t="s">
        <v>168</v>
      </c>
      <c r="F51" s="342" t="s">
        <v>346</v>
      </c>
      <c r="G51" s="342" t="s">
        <v>150</v>
      </c>
      <c r="H51" s="346"/>
      <c r="I51" s="346"/>
      <c r="J51" s="309"/>
      <c r="K51" s="173">
        <v>634.1</v>
      </c>
      <c r="L51" s="173">
        <v>634.1</v>
      </c>
      <c r="N51" s="181">
        <f t="shared" si="0"/>
        <v>-634.1</v>
      </c>
      <c r="O51" s="181">
        <f t="shared" si="0"/>
        <v>-634.1</v>
      </c>
      <c r="P51" s="181">
        <f t="shared" si="1"/>
        <v>0</v>
      </c>
      <c r="Q51" s="181">
        <f t="shared" si="1"/>
        <v>0</v>
      </c>
      <c r="V51" s="346"/>
      <c r="W51" s="346"/>
    </row>
    <row r="52" spans="1:23" ht="31.5" hidden="1">
      <c r="A52" s="329" t="s">
        <v>343</v>
      </c>
      <c r="B52" s="329"/>
      <c r="C52" s="342" t="s">
        <v>188</v>
      </c>
      <c r="D52" s="342" t="s">
        <v>157</v>
      </c>
      <c r="E52" s="342" t="s">
        <v>168</v>
      </c>
      <c r="F52" s="342" t="s">
        <v>347</v>
      </c>
      <c r="G52" s="342" t="s">
        <v>150</v>
      </c>
      <c r="H52" s="346" t="s">
        <v>210</v>
      </c>
      <c r="I52" s="346" t="s">
        <v>210</v>
      </c>
      <c r="J52" s="309"/>
      <c r="K52" s="173" t="s">
        <v>210</v>
      </c>
      <c r="L52" s="173" t="s">
        <v>210</v>
      </c>
      <c r="N52" s="181">
        <f t="shared" si="0"/>
        <v>0</v>
      </c>
      <c r="O52" s="181">
        <f t="shared" si="0"/>
        <v>0</v>
      </c>
      <c r="P52" s="181">
        <f t="shared" si="1"/>
        <v>100</v>
      </c>
      <c r="Q52" s="181">
        <f t="shared" si="1"/>
        <v>100</v>
      </c>
      <c r="V52" s="346" t="s">
        <v>210</v>
      </c>
      <c r="W52" s="346" t="s">
        <v>210</v>
      </c>
    </row>
    <row r="53" spans="1:23" ht="31.5" hidden="1">
      <c r="A53" s="328" t="s">
        <v>345</v>
      </c>
      <c r="B53" s="328"/>
      <c r="C53" s="342" t="s">
        <v>188</v>
      </c>
      <c r="D53" s="342" t="s">
        <v>157</v>
      </c>
      <c r="E53" s="342" t="s">
        <v>168</v>
      </c>
      <c r="F53" s="342" t="s">
        <v>348</v>
      </c>
      <c r="G53" s="342" t="s">
        <v>150</v>
      </c>
      <c r="H53" s="346" t="s">
        <v>211</v>
      </c>
      <c r="I53" s="346" t="s">
        <v>211</v>
      </c>
      <c r="J53" s="309"/>
      <c r="K53" s="173" t="s">
        <v>211</v>
      </c>
      <c r="L53" s="173" t="s">
        <v>211</v>
      </c>
      <c r="N53" s="181">
        <f t="shared" si="0"/>
        <v>0</v>
      </c>
      <c r="O53" s="181">
        <f t="shared" si="0"/>
        <v>0</v>
      </c>
      <c r="P53" s="181">
        <f t="shared" si="1"/>
        <v>100</v>
      </c>
      <c r="Q53" s="181">
        <f t="shared" si="1"/>
        <v>100</v>
      </c>
      <c r="V53" s="346" t="s">
        <v>211</v>
      </c>
      <c r="W53" s="346" t="s">
        <v>211</v>
      </c>
    </row>
    <row r="54" spans="1:23" ht="31.5" hidden="1">
      <c r="A54" s="329" t="s">
        <v>343</v>
      </c>
      <c r="B54" s="329"/>
      <c r="C54" s="342" t="s">
        <v>188</v>
      </c>
      <c r="D54" s="342" t="s">
        <v>157</v>
      </c>
      <c r="E54" s="342" t="s">
        <v>168</v>
      </c>
      <c r="F54" s="342" t="s">
        <v>349</v>
      </c>
      <c r="G54" s="342" t="s">
        <v>150</v>
      </c>
      <c r="H54" s="346" t="s">
        <v>212</v>
      </c>
      <c r="I54" s="346" t="s">
        <v>212</v>
      </c>
      <c r="J54" s="309"/>
      <c r="K54" s="173" t="s">
        <v>212</v>
      </c>
      <c r="L54" s="173" t="s">
        <v>212</v>
      </c>
      <c r="N54" s="181">
        <f t="shared" si="0"/>
        <v>0</v>
      </c>
      <c r="O54" s="181">
        <f t="shared" si="0"/>
        <v>0</v>
      </c>
      <c r="P54" s="181">
        <f t="shared" si="1"/>
        <v>100</v>
      </c>
      <c r="Q54" s="181">
        <f t="shared" si="1"/>
        <v>100</v>
      </c>
      <c r="V54" s="346" t="s">
        <v>212</v>
      </c>
      <c r="W54" s="346" t="s">
        <v>212</v>
      </c>
    </row>
    <row r="55" spans="1:23" ht="36" customHeight="1">
      <c r="A55" s="328" t="s">
        <v>503</v>
      </c>
      <c r="B55" s="328"/>
      <c r="C55" s="342" t="s">
        <v>188</v>
      </c>
      <c r="D55" s="342" t="s">
        <v>157</v>
      </c>
      <c r="E55" s="342" t="s">
        <v>168</v>
      </c>
      <c r="F55" s="342" t="s">
        <v>504</v>
      </c>
      <c r="G55" s="342"/>
      <c r="H55" s="346">
        <f>H56+H57+H67</f>
        <v>5043.418</v>
      </c>
      <c r="I55" s="346">
        <f>I56+I57+I67</f>
        <v>2123.4</v>
      </c>
      <c r="J55" s="309"/>
      <c r="K55" s="173">
        <f>K56+K57+K67</f>
        <v>2404.3</v>
      </c>
      <c r="L55" s="173">
        <f>L56+L57+L67</f>
        <v>2404.3</v>
      </c>
      <c r="N55" s="181">
        <f t="shared" si="0"/>
        <v>2639.1179999999995</v>
      </c>
      <c r="O55" s="181">
        <f t="shared" si="0"/>
        <v>-280.9000000000001</v>
      </c>
      <c r="P55" s="181">
        <f t="shared" si="1"/>
        <v>209.76658486877673</v>
      </c>
      <c r="Q55" s="181">
        <f t="shared" si="1"/>
        <v>88.31676579461796</v>
      </c>
      <c r="V55" s="346">
        <f>V56+V57+V67</f>
        <v>4456.6</v>
      </c>
      <c r="W55" s="346">
        <f>W56+W57+W67</f>
        <v>4458.8</v>
      </c>
    </row>
    <row r="56" spans="1:23" ht="75" customHeight="1">
      <c r="A56" s="347" t="s">
        <v>149</v>
      </c>
      <c r="B56" s="347"/>
      <c r="C56" s="342" t="s">
        <v>188</v>
      </c>
      <c r="D56" s="342" t="s">
        <v>157</v>
      </c>
      <c r="E56" s="342" t="s">
        <v>168</v>
      </c>
      <c r="F56" s="342" t="s">
        <v>504</v>
      </c>
      <c r="G56" s="342" t="s">
        <v>150</v>
      </c>
      <c r="H56" s="346">
        <f>2108.739+1+1265.809+1+1019.113</f>
        <v>4395.661</v>
      </c>
      <c r="I56" s="346">
        <v>1750</v>
      </c>
      <c r="J56" s="309"/>
      <c r="K56" s="173">
        <v>2099.8</v>
      </c>
      <c r="L56" s="173">
        <v>2099.8</v>
      </c>
      <c r="N56" s="181">
        <f t="shared" si="0"/>
        <v>2295.861</v>
      </c>
      <c r="O56" s="181">
        <f t="shared" si="0"/>
        <v>-349.8000000000002</v>
      </c>
      <c r="P56" s="181">
        <f t="shared" si="1"/>
        <v>209.33712734546143</v>
      </c>
      <c r="Q56" s="181">
        <f t="shared" si="1"/>
        <v>83.34127059719972</v>
      </c>
      <c r="V56" s="346">
        <v>3515.4</v>
      </c>
      <c r="W56" s="346">
        <v>3645.6</v>
      </c>
    </row>
    <row r="57" spans="1:23" ht="33" customHeight="1">
      <c r="A57" s="328" t="s">
        <v>254</v>
      </c>
      <c r="B57" s="328"/>
      <c r="C57" s="342" t="s">
        <v>188</v>
      </c>
      <c r="D57" s="342" t="s">
        <v>157</v>
      </c>
      <c r="E57" s="342" t="s">
        <v>168</v>
      </c>
      <c r="F57" s="342" t="s">
        <v>504</v>
      </c>
      <c r="G57" s="342" t="s">
        <v>160</v>
      </c>
      <c r="H57" s="351">
        <v>637.757</v>
      </c>
      <c r="I57" s="351">
        <v>372.4</v>
      </c>
      <c r="J57" s="309"/>
      <c r="K57" s="173">
        <v>294.5</v>
      </c>
      <c r="L57" s="173">
        <v>294.5</v>
      </c>
      <c r="N57" s="181">
        <f t="shared" si="0"/>
        <v>343.25699999999995</v>
      </c>
      <c r="O57" s="181">
        <f t="shared" si="0"/>
        <v>77.89999999999998</v>
      </c>
      <c r="P57" s="181">
        <f t="shared" si="1"/>
        <v>216.55585738539895</v>
      </c>
      <c r="Q57" s="181">
        <f t="shared" si="1"/>
        <v>126.4516129032258</v>
      </c>
      <c r="V57" s="351">
        <v>941.2</v>
      </c>
      <c r="W57" s="351">
        <v>813.2</v>
      </c>
    </row>
    <row r="58" spans="1:23" ht="18" hidden="1">
      <c r="A58" s="328" t="s">
        <v>42</v>
      </c>
      <c r="B58" s="328"/>
      <c r="C58" s="342" t="s">
        <v>188</v>
      </c>
      <c r="D58" s="342" t="s">
        <v>157</v>
      </c>
      <c r="E58" s="342" t="s">
        <v>168</v>
      </c>
      <c r="F58" s="342" t="s">
        <v>504</v>
      </c>
      <c r="G58" s="342" t="s">
        <v>160</v>
      </c>
      <c r="H58" s="351" t="s">
        <v>213</v>
      </c>
      <c r="I58" s="351" t="s">
        <v>213</v>
      </c>
      <c r="J58" s="309"/>
      <c r="K58" s="173" t="s">
        <v>213</v>
      </c>
      <c r="L58" s="173" t="s">
        <v>213</v>
      </c>
      <c r="N58" s="181">
        <f t="shared" si="0"/>
        <v>0</v>
      </c>
      <c r="O58" s="181">
        <f t="shared" si="0"/>
        <v>0</v>
      </c>
      <c r="P58" s="181">
        <f t="shared" si="1"/>
        <v>100</v>
      </c>
      <c r="Q58" s="181">
        <f t="shared" si="1"/>
        <v>100</v>
      </c>
      <c r="V58" s="351" t="s">
        <v>213</v>
      </c>
      <c r="W58" s="351" t="s">
        <v>213</v>
      </c>
    </row>
    <row r="59" spans="1:23" ht="18" hidden="1">
      <c r="A59" s="328" t="s">
        <v>170</v>
      </c>
      <c r="B59" s="328"/>
      <c r="C59" s="342" t="s">
        <v>188</v>
      </c>
      <c r="D59" s="342" t="s">
        <v>157</v>
      </c>
      <c r="E59" s="342" t="s">
        <v>168</v>
      </c>
      <c r="F59" s="342" t="s">
        <v>504</v>
      </c>
      <c r="G59" s="342" t="s">
        <v>160</v>
      </c>
      <c r="H59" s="351" t="s">
        <v>213</v>
      </c>
      <c r="I59" s="351" t="s">
        <v>213</v>
      </c>
      <c r="J59" s="309"/>
      <c r="K59" s="173" t="s">
        <v>213</v>
      </c>
      <c r="L59" s="173" t="s">
        <v>213</v>
      </c>
      <c r="N59" s="181">
        <f t="shared" si="0"/>
        <v>0</v>
      </c>
      <c r="O59" s="181">
        <f t="shared" si="0"/>
        <v>0</v>
      </c>
      <c r="P59" s="181">
        <f t="shared" si="1"/>
        <v>100</v>
      </c>
      <c r="Q59" s="181">
        <f t="shared" si="1"/>
        <v>100</v>
      </c>
      <c r="V59" s="351" t="s">
        <v>213</v>
      </c>
      <c r="W59" s="351" t="s">
        <v>213</v>
      </c>
    </row>
    <row r="60" spans="1:23" ht="18" hidden="1">
      <c r="A60" s="328" t="s">
        <v>171</v>
      </c>
      <c r="B60" s="328"/>
      <c r="C60" s="342" t="s">
        <v>188</v>
      </c>
      <c r="D60" s="342" t="s">
        <v>157</v>
      </c>
      <c r="E60" s="342" t="s">
        <v>168</v>
      </c>
      <c r="F60" s="342" t="s">
        <v>504</v>
      </c>
      <c r="G60" s="342" t="s">
        <v>160</v>
      </c>
      <c r="H60" s="351" t="s">
        <v>214</v>
      </c>
      <c r="I60" s="351" t="s">
        <v>214</v>
      </c>
      <c r="J60" s="309"/>
      <c r="K60" s="173" t="s">
        <v>214</v>
      </c>
      <c r="L60" s="173" t="s">
        <v>214</v>
      </c>
      <c r="N60" s="181">
        <f t="shared" si="0"/>
        <v>0</v>
      </c>
      <c r="O60" s="181">
        <f t="shared" si="0"/>
        <v>0</v>
      </c>
      <c r="P60" s="181">
        <f t="shared" si="1"/>
        <v>100</v>
      </c>
      <c r="Q60" s="181">
        <f t="shared" si="1"/>
        <v>100</v>
      </c>
      <c r="V60" s="351" t="s">
        <v>214</v>
      </c>
      <c r="W60" s="351" t="s">
        <v>214</v>
      </c>
    </row>
    <row r="61" spans="1:23" ht="18" hidden="1">
      <c r="A61" s="329" t="s">
        <v>172</v>
      </c>
      <c r="B61" s="329"/>
      <c r="C61" s="342" t="s">
        <v>188</v>
      </c>
      <c r="D61" s="342" t="s">
        <v>157</v>
      </c>
      <c r="E61" s="342" t="s">
        <v>168</v>
      </c>
      <c r="F61" s="342" t="s">
        <v>504</v>
      </c>
      <c r="G61" s="342" t="s">
        <v>160</v>
      </c>
      <c r="H61" s="352">
        <v>132.1</v>
      </c>
      <c r="I61" s="352">
        <v>132.1</v>
      </c>
      <c r="J61" s="309"/>
      <c r="K61" s="176">
        <v>132.1</v>
      </c>
      <c r="L61" s="176">
        <v>132.1</v>
      </c>
      <c r="N61" s="181">
        <f t="shared" si="0"/>
        <v>0</v>
      </c>
      <c r="O61" s="181">
        <f t="shared" si="0"/>
        <v>0</v>
      </c>
      <c r="P61" s="181">
        <f t="shared" si="1"/>
        <v>100</v>
      </c>
      <c r="Q61" s="181">
        <f t="shared" si="1"/>
        <v>100</v>
      </c>
      <c r="V61" s="352">
        <v>132.1</v>
      </c>
      <c r="W61" s="352">
        <v>132.1</v>
      </c>
    </row>
    <row r="62" spans="1:23" ht="18" hidden="1">
      <c r="A62" s="329" t="s">
        <v>173</v>
      </c>
      <c r="B62" s="329"/>
      <c r="C62" s="342" t="s">
        <v>188</v>
      </c>
      <c r="D62" s="342" t="s">
        <v>157</v>
      </c>
      <c r="E62" s="342" t="s">
        <v>168</v>
      </c>
      <c r="F62" s="342" t="s">
        <v>504</v>
      </c>
      <c r="G62" s="342" t="s">
        <v>160</v>
      </c>
      <c r="H62" s="352">
        <v>41.5</v>
      </c>
      <c r="I62" s="352">
        <v>41.5</v>
      </c>
      <c r="J62" s="309"/>
      <c r="K62" s="176">
        <v>41.5</v>
      </c>
      <c r="L62" s="176">
        <v>41.5</v>
      </c>
      <c r="N62" s="181">
        <f t="shared" si="0"/>
        <v>0</v>
      </c>
      <c r="O62" s="181">
        <f t="shared" si="0"/>
        <v>0</v>
      </c>
      <c r="P62" s="181">
        <f t="shared" si="1"/>
        <v>100</v>
      </c>
      <c r="Q62" s="181">
        <f t="shared" si="1"/>
        <v>100</v>
      </c>
      <c r="V62" s="352">
        <v>41.5</v>
      </c>
      <c r="W62" s="352">
        <v>41.5</v>
      </c>
    </row>
    <row r="63" spans="1:23" ht="18" hidden="1">
      <c r="A63" s="329" t="s">
        <v>175</v>
      </c>
      <c r="B63" s="329"/>
      <c r="C63" s="342" t="s">
        <v>188</v>
      </c>
      <c r="D63" s="342" t="s">
        <v>157</v>
      </c>
      <c r="E63" s="342" t="s">
        <v>168</v>
      </c>
      <c r="F63" s="342" t="s">
        <v>504</v>
      </c>
      <c r="G63" s="342" t="s">
        <v>160</v>
      </c>
      <c r="H63" s="351" t="s">
        <v>215</v>
      </c>
      <c r="I63" s="351" t="s">
        <v>215</v>
      </c>
      <c r="J63" s="309"/>
      <c r="K63" s="173" t="s">
        <v>215</v>
      </c>
      <c r="L63" s="173" t="s">
        <v>215</v>
      </c>
      <c r="N63" s="181">
        <f t="shared" si="0"/>
        <v>0</v>
      </c>
      <c r="O63" s="181">
        <f t="shared" si="0"/>
        <v>0</v>
      </c>
      <c r="P63" s="181">
        <f t="shared" si="1"/>
        <v>100</v>
      </c>
      <c r="Q63" s="181">
        <f t="shared" si="1"/>
        <v>100</v>
      </c>
      <c r="V63" s="351" t="s">
        <v>215</v>
      </c>
      <c r="W63" s="351" t="s">
        <v>215</v>
      </c>
    </row>
    <row r="64" spans="1:23" ht="18" hidden="1">
      <c r="A64" s="353" t="s">
        <v>44</v>
      </c>
      <c r="B64" s="353"/>
      <c r="C64" s="342" t="s">
        <v>188</v>
      </c>
      <c r="D64" s="342" t="s">
        <v>157</v>
      </c>
      <c r="E64" s="342" t="s">
        <v>168</v>
      </c>
      <c r="F64" s="342" t="s">
        <v>504</v>
      </c>
      <c r="G64" s="342" t="s">
        <v>160</v>
      </c>
      <c r="H64" s="351" t="s">
        <v>216</v>
      </c>
      <c r="I64" s="351" t="s">
        <v>216</v>
      </c>
      <c r="J64" s="309"/>
      <c r="K64" s="173" t="s">
        <v>216</v>
      </c>
      <c r="L64" s="173" t="s">
        <v>216</v>
      </c>
      <c r="N64" s="181">
        <f t="shared" si="0"/>
        <v>0</v>
      </c>
      <c r="O64" s="181">
        <f t="shared" si="0"/>
        <v>0</v>
      </c>
      <c r="P64" s="181">
        <f t="shared" si="1"/>
        <v>100</v>
      </c>
      <c r="Q64" s="181">
        <f t="shared" si="1"/>
        <v>100</v>
      </c>
      <c r="V64" s="351" t="s">
        <v>216</v>
      </c>
      <c r="W64" s="351" t="s">
        <v>216</v>
      </c>
    </row>
    <row r="65" spans="1:23" ht="18" hidden="1">
      <c r="A65" s="353" t="s">
        <v>178</v>
      </c>
      <c r="B65" s="353"/>
      <c r="C65" s="342" t="s">
        <v>188</v>
      </c>
      <c r="D65" s="342" t="s">
        <v>157</v>
      </c>
      <c r="E65" s="342" t="s">
        <v>168</v>
      </c>
      <c r="F65" s="342" t="s">
        <v>504</v>
      </c>
      <c r="G65" s="342" t="s">
        <v>160</v>
      </c>
      <c r="H65" s="351" t="s">
        <v>216</v>
      </c>
      <c r="I65" s="351" t="s">
        <v>216</v>
      </c>
      <c r="J65" s="309"/>
      <c r="K65" s="173" t="s">
        <v>216</v>
      </c>
      <c r="L65" s="173" t="s">
        <v>216</v>
      </c>
      <c r="N65" s="181">
        <f t="shared" si="0"/>
        <v>0</v>
      </c>
      <c r="O65" s="181">
        <f t="shared" si="0"/>
        <v>0</v>
      </c>
      <c r="P65" s="181">
        <f t="shared" si="1"/>
        <v>100</v>
      </c>
      <c r="Q65" s="181">
        <f t="shared" si="1"/>
        <v>100</v>
      </c>
      <c r="V65" s="351" t="s">
        <v>216</v>
      </c>
      <c r="W65" s="351" t="s">
        <v>216</v>
      </c>
    </row>
    <row r="66" spans="1:23" ht="18" hidden="1">
      <c r="A66" s="328" t="s">
        <v>179</v>
      </c>
      <c r="B66" s="328"/>
      <c r="C66" s="342" t="s">
        <v>188</v>
      </c>
      <c r="D66" s="342" t="s">
        <v>157</v>
      </c>
      <c r="E66" s="342" t="s">
        <v>168</v>
      </c>
      <c r="F66" s="342" t="s">
        <v>504</v>
      </c>
      <c r="G66" s="342" t="s">
        <v>160</v>
      </c>
      <c r="H66" s="351">
        <v>2</v>
      </c>
      <c r="I66" s="351">
        <v>2</v>
      </c>
      <c r="J66" s="309"/>
      <c r="K66" s="173">
        <v>2</v>
      </c>
      <c r="L66" s="173">
        <v>2</v>
      </c>
      <c r="N66" s="181">
        <f t="shared" si="0"/>
        <v>0</v>
      </c>
      <c r="O66" s="181">
        <f t="shared" si="0"/>
        <v>0</v>
      </c>
      <c r="P66" s="181">
        <f t="shared" si="1"/>
        <v>100</v>
      </c>
      <c r="Q66" s="181">
        <f t="shared" si="1"/>
        <v>100</v>
      </c>
      <c r="V66" s="351">
        <v>2</v>
      </c>
      <c r="W66" s="351">
        <v>2</v>
      </c>
    </row>
    <row r="67" spans="1:23" ht="18">
      <c r="A67" s="329" t="s">
        <v>152</v>
      </c>
      <c r="B67" s="329"/>
      <c r="C67" s="342" t="s">
        <v>188</v>
      </c>
      <c r="D67" s="342" t="s">
        <v>157</v>
      </c>
      <c r="E67" s="342" t="s">
        <v>168</v>
      </c>
      <c r="F67" s="342" t="s">
        <v>504</v>
      </c>
      <c r="G67" s="342" t="s">
        <v>153</v>
      </c>
      <c r="H67" s="354">
        <v>10</v>
      </c>
      <c r="I67" s="354">
        <v>1</v>
      </c>
      <c r="J67" s="309"/>
      <c r="K67" s="172">
        <v>10</v>
      </c>
      <c r="L67" s="172">
        <v>10</v>
      </c>
      <c r="N67" s="181">
        <f t="shared" si="0"/>
        <v>0</v>
      </c>
      <c r="O67" s="181">
        <f t="shared" si="0"/>
        <v>-9</v>
      </c>
      <c r="P67" s="181">
        <f t="shared" si="1"/>
        <v>100</v>
      </c>
      <c r="Q67" s="181">
        <f t="shared" si="1"/>
        <v>10</v>
      </c>
      <c r="V67" s="354">
        <v>0</v>
      </c>
      <c r="W67" s="354">
        <v>0</v>
      </c>
    </row>
    <row r="68" spans="1:23" ht="47.25" hidden="1">
      <c r="A68" s="348" t="s">
        <v>281</v>
      </c>
      <c r="B68" s="348"/>
      <c r="C68" s="342" t="s">
        <v>188</v>
      </c>
      <c r="D68" s="342" t="s">
        <v>157</v>
      </c>
      <c r="E68" s="342" t="s">
        <v>168</v>
      </c>
      <c r="F68" s="342" t="s">
        <v>282</v>
      </c>
      <c r="G68" s="342"/>
      <c r="H68" s="345">
        <f>H69+H70</f>
        <v>0</v>
      </c>
      <c r="I68" s="345">
        <f>I69+I70</f>
        <v>0</v>
      </c>
      <c r="J68" s="309"/>
      <c r="K68" s="172">
        <f>K69+K70</f>
        <v>0</v>
      </c>
      <c r="L68" s="172">
        <f>L69+L70</f>
        <v>0</v>
      </c>
      <c r="N68" s="181">
        <f t="shared" si="0"/>
        <v>0</v>
      </c>
      <c r="O68" s="181">
        <f t="shared" si="0"/>
        <v>0</v>
      </c>
      <c r="P68" s="181" t="e">
        <f t="shared" si="1"/>
        <v>#DIV/0!</v>
      </c>
      <c r="Q68" s="181" t="e">
        <f t="shared" si="1"/>
        <v>#DIV/0!</v>
      </c>
      <c r="V68" s="345">
        <f>V69+V70</f>
        <v>0</v>
      </c>
      <c r="W68" s="345">
        <f>W69+W70</f>
        <v>0</v>
      </c>
    </row>
    <row r="69" spans="1:23" ht="62.25" customHeight="1" hidden="1">
      <c r="A69" s="347" t="s">
        <v>149</v>
      </c>
      <c r="B69" s="347"/>
      <c r="C69" s="342" t="s">
        <v>188</v>
      </c>
      <c r="D69" s="342" t="s">
        <v>157</v>
      </c>
      <c r="E69" s="342" t="s">
        <v>168</v>
      </c>
      <c r="F69" s="342" t="s">
        <v>282</v>
      </c>
      <c r="G69" s="342" t="s">
        <v>150</v>
      </c>
      <c r="H69" s="346"/>
      <c r="I69" s="346"/>
      <c r="J69" s="309"/>
      <c r="K69" s="177"/>
      <c r="L69" s="177"/>
      <c r="N69" s="181">
        <f t="shared" si="0"/>
        <v>0</v>
      </c>
      <c r="O69" s="181">
        <f t="shared" si="0"/>
        <v>0</v>
      </c>
      <c r="P69" s="181" t="e">
        <f t="shared" si="1"/>
        <v>#DIV/0!</v>
      </c>
      <c r="Q69" s="181" t="e">
        <f t="shared" si="1"/>
        <v>#DIV/0!</v>
      </c>
      <c r="V69" s="346"/>
      <c r="W69" s="346"/>
    </row>
    <row r="70" spans="1:23" ht="33" customHeight="1" hidden="1">
      <c r="A70" s="328" t="s">
        <v>254</v>
      </c>
      <c r="B70" s="328"/>
      <c r="C70" s="342" t="s">
        <v>188</v>
      </c>
      <c r="D70" s="342" t="s">
        <v>157</v>
      </c>
      <c r="E70" s="342" t="s">
        <v>168</v>
      </c>
      <c r="F70" s="342" t="s">
        <v>282</v>
      </c>
      <c r="G70" s="342" t="s">
        <v>160</v>
      </c>
      <c r="H70" s="346"/>
      <c r="I70" s="346"/>
      <c r="J70" s="309"/>
      <c r="K70" s="177"/>
      <c r="L70" s="177"/>
      <c r="N70" s="181">
        <f t="shared" si="0"/>
        <v>0</v>
      </c>
      <c r="O70" s="181">
        <f t="shared" si="0"/>
        <v>0</v>
      </c>
      <c r="P70" s="181" t="e">
        <f t="shared" si="1"/>
        <v>#DIV/0!</v>
      </c>
      <c r="Q70" s="181" t="e">
        <f t="shared" si="1"/>
        <v>#DIV/0!</v>
      </c>
      <c r="V70" s="346"/>
      <c r="W70" s="346"/>
    </row>
    <row r="71" spans="1:23" ht="31.5" hidden="1">
      <c r="A71" s="330" t="s">
        <v>88</v>
      </c>
      <c r="B71" s="330"/>
      <c r="C71" s="341" t="s">
        <v>188</v>
      </c>
      <c r="D71" s="341" t="s">
        <v>157</v>
      </c>
      <c r="E71" s="341" t="s">
        <v>197</v>
      </c>
      <c r="F71" s="341"/>
      <c r="G71" s="341"/>
      <c r="H71" s="355">
        <f aca="true" t="shared" si="2" ref="H71:L73">H72</f>
        <v>0</v>
      </c>
      <c r="I71" s="355">
        <f t="shared" si="2"/>
        <v>0</v>
      </c>
      <c r="J71" s="309"/>
      <c r="K71" s="178">
        <f t="shared" si="2"/>
        <v>0</v>
      </c>
      <c r="L71" s="178">
        <f t="shared" si="2"/>
        <v>0</v>
      </c>
      <c r="N71" s="181">
        <f t="shared" si="0"/>
        <v>0</v>
      </c>
      <c r="O71" s="181">
        <f t="shared" si="0"/>
        <v>0</v>
      </c>
      <c r="P71" s="181" t="e">
        <f t="shared" si="1"/>
        <v>#DIV/0!</v>
      </c>
      <c r="Q71" s="181" t="e">
        <f t="shared" si="1"/>
        <v>#DIV/0!</v>
      </c>
      <c r="V71" s="355">
        <f aca="true" t="shared" si="3" ref="V71:W75">V72</f>
        <v>0</v>
      </c>
      <c r="W71" s="355">
        <f t="shared" si="3"/>
        <v>0</v>
      </c>
    </row>
    <row r="72" spans="1:23" ht="47.25" hidden="1">
      <c r="A72" s="328" t="s">
        <v>507</v>
      </c>
      <c r="B72" s="328"/>
      <c r="C72" s="342" t="s">
        <v>188</v>
      </c>
      <c r="D72" s="342" t="s">
        <v>157</v>
      </c>
      <c r="E72" s="342" t="s">
        <v>197</v>
      </c>
      <c r="F72" s="342" t="s">
        <v>289</v>
      </c>
      <c r="G72" s="342"/>
      <c r="H72" s="349">
        <f t="shared" si="2"/>
        <v>0</v>
      </c>
      <c r="I72" s="349">
        <f t="shared" si="2"/>
        <v>0</v>
      </c>
      <c r="J72" s="309"/>
      <c r="K72" s="174">
        <f t="shared" si="2"/>
        <v>0</v>
      </c>
      <c r="L72" s="174">
        <f t="shared" si="2"/>
        <v>0</v>
      </c>
      <c r="N72" s="181">
        <f t="shared" si="0"/>
        <v>0</v>
      </c>
      <c r="O72" s="181">
        <f t="shared" si="0"/>
        <v>0</v>
      </c>
      <c r="P72" s="181" t="e">
        <f t="shared" si="1"/>
        <v>#DIV/0!</v>
      </c>
      <c r="Q72" s="181" t="e">
        <f t="shared" si="1"/>
        <v>#DIV/0!</v>
      </c>
      <c r="V72" s="349">
        <f t="shared" si="3"/>
        <v>0</v>
      </c>
      <c r="W72" s="349">
        <f t="shared" si="3"/>
        <v>0</v>
      </c>
    </row>
    <row r="73" spans="1:23" ht="31.5" hidden="1">
      <c r="A73" s="328" t="s">
        <v>508</v>
      </c>
      <c r="B73" s="328"/>
      <c r="C73" s="342" t="s">
        <v>188</v>
      </c>
      <c r="D73" s="342" t="s">
        <v>157</v>
      </c>
      <c r="E73" s="342" t="s">
        <v>197</v>
      </c>
      <c r="F73" s="342" t="s">
        <v>509</v>
      </c>
      <c r="G73" s="342"/>
      <c r="H73" s="349">
        <f t="shared" si="2"/>
        <v>0</v>
      </c>
      <c r="I73" s="349">
        <f t="shared" si="2"/>
        <v>0</v>
      </c>
      <c r="J73" s="309"/>
      <c r="K73" s="174">
        <f t="shared" si="2"/>
        <v>0</v>
      </c>
      <c r="L73" s="174">
        <f t="shared" si="2"/>
        <v>0</v>
      </c>
      <c r="N73" s="181">
        <f t="shared" si="0"/>
        <v>0</v>
      </c>
      <c r="O73" s="181">
        <f t="shared" si="0"/>
        <v>0</v>
      </c>
      <c r="P73" s="181" t="e">
        <f t="shared" si="1"/>
        <v>#DIV/0!</v>
      </c>
      <c r="Q73" s="181" t="e">
        <f t="shared" si="1"/>
        <v>#DIV/0!</v>
      </c>
      <c r="V73" s="349">
        <f t="shared" si="3"/>
        <v>0</v>
      </c>
      <c r="W73" s="349">
        <f t="shared" si="3"/>
        <v>0</v>
      </c>
    </row>
    <row r="74" spans="1:23" ht="31.5" hidden="1">
      <c r="A74" s="328" t="s">
        <v>570</v>
      </c>
      <c r="B74" s="328"/>
      <c r="C74" s="342" t="s">
        <v>188</v>
      </c>
      <c r="D74" s="342" t="s">
        <v>157</v>
      </c>
      <c r="E74" s="342" t="s">
        <v>197</v>
      </c>
      <c r="F74" s="342" t="s">
        <v>511</v>
      </c>
      <c r="G74" s="342"/>
      <c r="H74" s="349">
        <f>H75</f>
        <v>0</v>
      </c>
      <c r="I74" s="349"/>
      <c r="J74" s="309"/>
      <c r="K74" s="174"/>
      <c r="L74" s="174"/>
      <c r="N74" s="181">
        <f t="shared" si="0"/>
        <v>0</v>
      </c>
      <c r="O74" s="181">
        <f t="shared" si="0"/>
        <v>0</v>
      </c>
      <c r="P74" s="181" t="e">
        <f t="shared" si="1"/>
        <v>#DIV/0!</v>
      </c>
      <c r="Q74" s="181" t="e">
        <f t="shared" si="1"/>
        <v>#DIV/0!</v>
      </c>
      <c r="V74" s="349">
        <f t="shared" si="3"/>
        <v>0</v>
      </c>
      <c r="W74" s="349">
        <f t="shared" si="3"/>
        <v>0</v>
      </c>
    </row>
    <row r="75" spans="1:23" ht="31.5" hidden="1">
      <c r="A75" s="328" t="s">
        <v>512</v>
      </c>
      <c r="B75" s="328"/>
      <c r="C75" s="342"/>
      <c r="D75" s="342" t="s">
        <v>157</v>
      </c>
      <c r="E75" s="342" t="s">
        <v>197</v>
      </c>
      <c r="F75" s="342" t="s">
        <v>513</v>
      </c>
      <c r="G75" s="342"/>
      <c r="H75" s="349">
        <f>H76</f>
        <v>0</v>
      </c>
      <c r="I75" s="349"/>
      <c r="J75" s="309"/>
      <c r="K75" s="174"/>
      <c r="L75" s="174"/>
      <c r="N75" s="181"/>
      <c r="O75" s="181"/>
      <c r="P75" s="181"/>
      <c r="Q75" s="181"/>
      <c r="V75" s="349">
        <f t="shared" si="3"/>
        <v>0</v>
      </c>
      <c r="W75" s="349">
        <f t="shared" si="3"/>
        <v>0</v>
      </c>
    </row>
    <row r="76" spans="1:23" ht="18" hidden="1">
      <c r="A76" s="329" t="s">
        <v>152</v>
      </c>
      <c r="B76" s="328"/>
      <c r="C76" s="342"/>
      <c r="D76" s="342" t="s">
        <v>157</v>
      </c>
      <c r="E76" s="342" t="s">
        <v>197</v>
      </c>
      <c r="F76" s="342" t="s">
        <v>513</v>
      </c>
      <c r="G76" s="342" t="s">
        <v>153</v>
      </c>
      <c r="H76" s="349">
        <v>0</v>
      </c>
      <c r="I76" s="349"/>
      <c r="J76" s="309"/>
      <c r="K76" s="174"/>
      <c r="L76" s="174"/>
      <c r="N76" s="181"/>
      <c r="O76" s="181"/>
      <c r="P76" s="181"/>
      <c r="Q76" s="181"/>
      <c r="V76" s="349">
        <v>0</v>
      </c>
      <c r="W76" s="349">
        <v>0</v>
      </c>
    </row>
    <row r="77" spans="1:23" s="9" customFormat="1" ht="18">
      <c r="A77" s="330" t="s">
        <v>183</v>
      </c>
      <c r="B77" s="330"/>
      <c r="C77" s="341" t="s">
        <v>188</v>
      </c>
      <c r="D77" s="341" t="s">
        <v>157</v>
      </c>
      <c r="E77" s="341" t="s">
        <v>181</v>
      </c>
      <c r="F77" s="341"/>
      <c r="G77" s="341"/>
      <c r="H77" s="350">
        <f>H78</f>
        <v>10</v>
      </c>
      <c r="I77" s="350">
        <f>I78</f>
        <v>1</v>
      </c>
      <c r="J77" s="311"/>
      <c r="K77" s="175">
        <f>K78</f>
        <v>1</v>
      </c>
      <c r="L77" s="175">
        <f>L78</f>
        <v>1</v>
      </c>
      <c r="N77" s="181">
        <f t="shared" si="0"/>
        <v>9</v>
      </c>
      <c r="O77" s="181">
        <f t="shared" si="0"/>
        <v>0</v>
      </c>
      <c r="P77" s="181">
        <f t="shared" si="1"/>
        <v>1000</v>
      </c>
      <c r="Q77" s="181">
        <f t="shared" si="1"/>
        <v>100</v>
      </c>
      <c r="V77" s="350">
        <f>V78</f>
        <v>5</v>
      </c>
      <c r="W77" s="350">
        <f>W78</f>
        <v>5</v>
      </c>
    </row>
    <row r="78" spans="1:23" ht="29.25" customHeight="1">
      <c r="A78" s="326" t="s">
        <v>514</v>
      </c>
      <c r="B78" s="329"/>
      <c r="C78" s="342" t="s">
        <v>188</v>
      </c>
      <c r="D78" s="342" t="s">
        <v>157</v>
      </c>
      <c r="E78" s="342" t="s">
        <v>181</v>
      </c>
      <c r="F78" s="342" t="s">
        <v>350</v>
      </c>
      <c r="G78" s="342"/>
      <c r="H78" s="349">
        <f>H79</f>
        <v>10</v>
      </c>
      <c r="I78" s="349">
        <f>I79</f>
        <v>1</v>
      </c>
      <c r="J78" s="309"/>
      <c r="K78" s="174">
        <f>K79</f>
        <v>1</v>
      </c>
      <c r="L78" s="174">
        <f>L79</f>
        <v>1</v>
      </c>
      <c r="N78" s="181">
        <f t="shared" si="0"/>
        <v>9</v>
      </c>
      <c r="O78" s="181">
        <f t="shared" si="0"/>
        <v>0</v>
      </c>
      <c r="P78" s="181">
        <f t="shared" si="1"/>
        <v>1000</v>
      </c>
      <c r="Q78" s="181">
        <f t="shared" si="1"/>
        <v>100</v>
      </c>
      <c r="V78" s="349">
        <f>V79</f>
        <v>5</v>
      </c>
      <c r="W78" s="349">
        <f>W79</f>
        <v>5</v>
      </c>
    </row>
    <row r="79" spans="1:23" ht="18">
      <c r="A79" s="328" t="s">
        <v>187</v>
      </c>
      <c r="B79" s="328"/>
      <c r="C79" s="342" t="s">
        <v>188</v>
      </c>
      <c r="D79" s="342" t="s">
        <v>157</v>
      </c>
      <c r="E79" s="342" t="s">
        <v>181</v>
      </c>
      <c r="F79" s="342" t="s">
        <v>515</v>
      </c>
      <c r="G79" s="342"/>
      <c r="H79" s="345">
        <f>H81</f>
        <v>10</v>
      </c>
      <c r="I79" s="345">
        <f>I81</f>
        <v>1</v>
      </c>
      <c r="J79" s="309"/>
      <c r="K79" s="172">
        <f>K81</f>
        <v>1</v>
      </c>
      <c r="L79" s="172">
        <f>L81</f>
        <v>1</v>
      </c>
      <c r="N79" s="181">
        <f t="shared" si="0"/>
        <v>9</v>
      </c>
      <c r="O79" s="181">
        <f t="shared" si="0"/>
        <v>0</v>
      </c>
      <c r="P79" s="181">
        <f t="shared" si="1"/>
        <v>1000</v>
      </c>
      <c r="Q79" s="181">
        <f t="shared" si="1"/>
        <v>100</v>
      </c>
      <c r="V79" s="345">
        <f>V81</f>
        <v>5</v>
      </c>
      <c r="W79" s="345">
        <f>W81</f>
        <v>5</v>
      </c>
    </row>
    <row r="80" spans="1:23" ht="15" customHeight="1">
      <c r="A80" s="328" t="s">
        <v>516</v>
      </c>
      <c r="B80" s="328"/>
      <c r="C80" s="342" t="s">
        <v>188</v>
      </c>
      <c r="D80" s="342" t="s">
        <v>157</v>
      </c>
      <c r="E80" s="342" t="s">
        <v>181</v>
      </c>
      <c r="F80" s="342" t="s">
        <v>517</v>
      </c>
      <c r="G80" s="342"/>
      <c r="H80" s="345">
        <f>H81</f>
        <v>10</v>
      </c>
      <c r="I80" s="345">
        <f>I81</f>
        <v>1</v>
      </c>
      <c r="J80" s="309"/>
      <c r="K80" s="172">
        <f>K81</f>
        <v>1</v>
      </c>
      <c r="L80" s="172">
        <f>L81</f>
        <v>1</v>
      </c>
      <c r="N80" s="181">
        <f t="shared" si="0"/>
        <v>9</v>
      </c>
      <c r="O80" s="181">
        <f t="shared" si="0"/>
        <v>0</v>
      </c>
      <c r="P80" s="181">
        <f t="shared" si="1"/>
        <v>1000</v>
      </c>
      <c r="Q80" s="181">
        <f t="shared" si="1"/>
        <v>100</v>
      </c>
      <c r="V80" s="345">
        <f>V81</f>
        <v>5</v>
      </c>
      <c r="W80" s="345">
        <f>W81</f>
        <v>5</v>
      </c>
    </row>
    <row r="81" spans="1:23" ht="18">
      <c r="A81" s="328" t="s">
        <v>152</v>
      </c>
      <c r="B81" s="328"/>
      <c r="C81" s="342" t="s">
        <v>188</v>
      </c>
      <c r="D81" s="342" t="s">
        <v>157</v>
      </c>
      <c r="E81" s="342" t="s">
        <v>181</v>
      </c>
      <c r="F81" s="342" t="s">
        <v>517</v>
      </c>
      <c r="G81" s="342" t="s">
        <v>153</v>
      </c>
      <c r="H81" s="349">
        <v>10</v>
      </c>
      <c r="I81" s="349">
        <v>1</v>
      </c>
      <c r="J81" s="309"/>
      <c r="K81" s="174">
        <v>1</v>
      </c>
      <c r="L81" s="174">
        <v>1</v>
      </c>
      <c r="N81" s="181">
        <f t="shared" si="0"/>
        <v>9</v>
      </c>
      <c r="O81" s="181">
        <f t="shared" si="0"/>
        <v>0</v>
      </c>
      <c r="P81" s="181">
        <f t="shared" si="1"/>
        <v>1000</v>
      </c>
      <c r="Q81" s="181">
        <f t="shared" si="1"/>
        <v>100</v>
      </c>
      <c r="V81" s="349">
        <v>5</v>
      </c>
      <c r="W81" s="349">
        <v>5</v>
      </c>
    </row>
    <row r="82" spans="1:23" s="9" customFormat="1" ht="17.25" customHeight="1">
      <c r="A82" s="344" t="s">
        <v>35</v>
      </c>
      <c r="B82" s="344"/>
      <c r="C82" s="341" t="s">
        <v>188</v>
      </c>
      <c r="D82" s="341" t="s">
        <v>157</v>
      </c>
      <c r="E82" s="341" t="s">
        <v>64</v>
      </c>
      <c r="F82" s="341"/>
      <c r="G82" s="341"/>
      <c r="H82" s="350">
        <f>H87+H83+H93</f>
        <v>3</v>
      </c>
      <c r="I82" s="350">
        <f>I87+I83</f>
        <v>3.7</v>
      </c>
      <c r="J82" s="311"/>
      <c r="K82" s="175">
        <f>K87+K83</f>
        <v>3.6</v>
      </c>
      <c r="L82" s="175">
        <f>L87+L83</f>
        <v>3.6</v>
      </c>
      <c r="N82" s="181">
        <f t="shared" si="0"/>
        <v>-0.6000000000000001</v>
      </c>
      <c r="O82" s="181">
        <f t="shared" si="0"/>
        <v>0.10000000000000009</v>
      </c>
      <c r="P82" s="181">
        <f t="shared" si="1"/>
        <v>83.33333333333333</v>
      </c>
      <c r="Q82" s="181">
        <f t="shared" si="1"/>
        <v>102.77777777777779</v>
      </c>
      <c r="V82" s="350">
        <f>V87+V83+V93</f>
        <v>3</v>
      </c>
      <c r="W82" s="350">
        <f>W87+W83+W93</f>
        <v>3</v>
      </c>
    </row>
    <row r="83" spans="1:23" s="9" customFormat="1" ht="57" customHeight="1" hidden="1">
      <c r="A83" s="330" t="s">
        <v>43</v>
      </c>
      <c r="B83" s="330"/>
      <c r="C83" s="341" t="s">
        <v>188</v>
      </c>
      <c r="D83" s="341" t="s">
        <v>157</v>
      </c>
      <c r="E83" s="341" t="s">
        <v>64</v>
      </c>
      <c r="F83" s="341" t="s">
        <v>352</v>
      </c>
      <c r="G83" s="341"/>
      <c r="H83" s="350">
        <f>H85</f>
        <v>0</v>
      </c>
      <c r="I83" s="350">
        <f>I85</f>
        <v>0.7</v>
      </c>
      <c r="J83" s="311"/>
      <c r="K83" s="175">
        <f>K85</f>
        <v>0.6</v>
      </c>
      <c r="L83" s="175">
        <f>L85</f>
        <v>0.6</v>
      </c>
      <c r="N83" s="181">
        <f t="shared" si="0"/>
        <v>-0.6</v>
      </c>
      <c r="O83" s="181">
        <f t="shared" si="0"/>
        <v>0.09999999999999998</v>
      </c>
      <c r="P83" s="181">
        <f t="shared" si="1"/>
        <v>0</v>
      </c>
      <c r="Q83" s="181">
        <f t="shared" si="1"/>
        <v>116.66666666666667</v>
      </c>
      <c r="V83" s="350">
        <f>V85</f>
        <v>0</v>
      </c>
      <c r="W83" s="350">
        <f>W85</f>
        <v>0</v>
      </c>
    </row>
    <row r="84" spans="1:23" s="9" customFormat="1" ht="32.25" customHeight="1" hidden="1">
      <c r="A84" s="329" t="s">
        <v>351</v>
      </c>
      <c r="B84" s="329"/>
      <c r="C84" s="342" t="s">
        <v>188</v>
      </c>
      <c r="D84" s="342" t="s">
        <v>157</v>
      </c>
      <c r="E84" s="342" t="s">
        <v>64</v>
      </c>
      <c r="F84" s="342" t="s">
        <v>353</v>
      </c>
      <c r="G84" s="342"/>
      <c r="H84" s="349">
        <f>H85</f>
        <v>0</v>
      </c>
      <c r="I84" s="349">
        <f>I85</f>
        <v>0.7</v>
      </c>
      <c r="J84" s="311"/>
      <c r="K84" s="175">
        <f>K85</f>
        <v>0.6</v>
      </c>
      <c r="L84" s="175">
        <f>L85</f>
        <v>0.6</v>
      </c>
      <c r="N84" s="181">
        <f t="shared" si="0"/>
        <v>-0.6</v>
      </c>
      <c r="O84" s="181">
        <f t="shared" si="0"/>
        <v>0.09999999999999998</v>
      </c>
      <c r="P84" s="181">
        <f t="shared" si="1"/>
        <v>0</v>
      </c>
      <c r="Q84" s="181">
        <f t="shared" si="1"/>
        <v>116.66666666666667</v>
      </c>
      <c r="V84" s="349">
        <f>V85</f>
        <v>0</v>
      </c>
      <c r="W84" s="349">
        <f>W85</f>
        <v>0</v>
      </c>
    </row>
    <row r="85" spans="1:23" s="9" customFormat="1" ht="94.5" hidden="1">
      <c r="A85" s="89" t="s">
        <v>253</v>
      </c>
      <c r="B85" s="89"/>
      <c r="C85" s="342" t="s">
        <v>188</v>
      </c>
      <c r="D85" s="342" t="s">
        <v>157</v>
      </c>
      <c r="E85" s="342" t="s">
        <v>64</v>
      </c>
      <c r="F85" s="342" t="s">
        <v>354</v>
      </c>
      <c r="G85" s="341"/>
      <c r="H85" s="349">
        <f>H86</f>
        <v>0</v>
      </c>
      <c r="I85" s="349">
        <f>I86</f>
        <v>0.7</v>
      </c>
      <c r="J85" s="311"/>
      <c r="K85" s="175">
        <f>K86</f>
        <v>0.6</v>
      </c>
      <c r="L85" s="175">
        <f>L86</f>
        <v>0.6</v>
      </c>
      <c r="N85" s="181">
        <f t="shared" si="0"/>
        <v>-0.6</v>
      </c>
      <c r="O85" s="181">
        <f t="shared" si="0"/>
        <v>0.09999999999999998</v>
      </c>
      <c r="P85" s="181">
        <f t="shared" si="1"/>
        <v>0</v>
      </c>
      <c r="Q85" s="181">
        <f t="shared" si="1"/>
        <v>116.66666666666667</v>
      </c>
      <c r="V85" s="349">
        <f>V86</f>
        <v>0</v>
      </c>
      <c r="W85" s="349">
        <f>W86</f>
        <v>0</v>
      </c>
    </row>
    <row r="86" spans="1:23" s="9" customFormat="1" ht="31.5" hidden="1">
      <c r="A86" s="328" t="s">
        <v>254</v>
      </c>
      <c r="B86" s="328"/>
      <c r="C86" s="342" t="s">
        <v>188</v>
      </c>
      <c r="D86" s="342" t="s">
        <v>157</v>
      </c>
      <c r="E86" s="342" t="s">
        <v>64</v>
      </c>
      <c r="F86" s="342" t="s">
        <v>354</v>
      </c>
      <c r="G86" s="342" t="s">
        <v>160</v>
      </c>
      <c r="H86" s="349">
        <v>0</v>
      </c>
      <c r="I86" s="349">
        <v>0.7</v>
      </c>
      <c r="J86" s="311"/>
      <c r="K86" s="174">
        <v>0.6</v>
      </c>
      <c r="L86" s="174">
        <v>0.6</v>
      </c>
      <c r="N86" s="181">
        <f t="shared" si="0"/>
        <v>-0.6</v>
      </c>
      <c r="O86" s="181">
        <f t="shared" si="0"/>
        <v>0.09999999999999998</v>
      </c>
      <c r="P86" s="181">
        <f t="shared" si="1"/>
        <v>0</v>
      </c>
      <c r="Q86" s="181">
        <f t="shared" si="1"/>
        <v>116.66666666666667</v>
      </c>
      <c r="V86" s="349">
        <v>0</v>
      </c>
      <c r="W86" s="349">
        <v>0</v>
      </c>
    </row>
    <row r="87" spans="1:23" s="9" customFormat="1" ht="34.5" customHeight="1" hidden="1">
      <c r="A87" s="330" t="s">
        <v>45</v>
      </c>
      <c r="B87" s="330"/>
      <c r="C87" s="341" t="s">
        <v>188</v>
      </c>
      <c r="D87" s="341" t="s">
        <v>157</v>
      </c>
      <c r="E87" s="341" t="s">
        <v>64</v>
      </c>
      <c r="F87" s="341" t="s">
        <v>316</v>
      </c>
      <c r="G87" s="341"/>
      <c r="H87" s="350">
        <f>H88</f>
        <v>0</v>
      </c>
      <c r="I87" s="350">
        <f>I88+I93</f>
        <v>3</v>
      </c>
      <c r="J87" s="311"/>
      <c r="K87" s="175">
        <f>K88+K93</f>
        <v>3</v>
      </c>
      <c r="L87" s="175">
        <f>L88+L93</f>
        <v>3</v>
      </c>
      <c r="N87" s="181">
        <f t="shared" si="0"/>
        <v>-3</v>
      </c>
      <c r="O87" s="181">
        <f t="shared" si="0"/>
        <v>0</v>
      </c>
      <c r="P87" s="181">
        <f t="shared" si="1"/>
        <v>0</v>
      </c>
      <c r="Q87" s="181">
        <f t="shared" si="1"/>
        <v>100</v>
      </c>
      <c r="V87" s="350">
        <f>V88</f>
        <v>0</v>
      </c>
      <c r="W87" s="350">
        <f>W88</f>
        <v>0</v>
      </c>
    </row>
    <row r="88" spans="1:23" s="9" customFormat="1" ht="47.25" hidden="1">
      <c r="A88" s="330" t="s">
        <v>47</v>
      </c>
      <c r="B88" s="330"/>
      <c r="C88" s="341" t="s">
        <v>188</v>
      </c>
      <c r="D88" s="341" t="s">
        <v>157</v>
      </c>
      <c r="E88" s="341" t="s">
        <v>64</v>
      </c>
      <c r="F88" s="341" t="s">
        <v>69</v>
      </c>
      <c r="G88" s="341"/>
      <c r="H88" s="350">
        <f>H89</f>
        <v>0</v>
      </c>
      <c r="I88" s="350">
        <f>I89</f>
        <v>0</v>
      </c>
      <c r="J88" s="311"/>
      <c r="K88" s="175">
        <f>K89</f>
        <v>0</v>
      </c>
      <c r="L88" s="175">
        <f>L89</f>
        <v>0</v>
      </c>
      <c r="N88" s="181">
        <f t="shared" si="0"/>
        <v>0</v>
      </c>
      <c r="O88" s="181">
        <f t="shared" si="0"/>
        <v>0</v>
      </c>
      <c r="P88" s="181" t="e">
        <f t="shared" si="1"/>
        <v>#DIV/0!</v>
      </c>
      <c r="Q88" s="181" t="e">
        <f t="shared" si="1"/>
        <v>#DIV/0!</v>
      </c>
      <c r="V88" s="350">
        <f>V89</f>
        <v>0</v>
      </c>
      <c r="W88" s="350">
        <f>W89</f>
        <v>0</v>
      </c>
    </row>
    <row r="89" spans="1:23" ht="31.5" hidden="1">
      <c r="A89" s="328" t="s">
        <v>151</v>
      </c>
      <c r="B89" s="328"/>
      <c r="C89" s="342" t="s">
        <v>188</v>
      </c>
      <c r="D89" s="342" t="s">
        <v>157</v>
      </c>
      <c r="E89" s="342" t="s">
        <v>64</v>
      </c>
      <c r="F89" s="342" t="s">
        <v>69</v>
      </c>
      <c r="G89" s="342" t="s">
        <v>160</v>
      </c>
      <c r="H89" s="349">
        <v>0</v>
      </c>
      <c r="I89" s="349"/>
      <c r="J89" s="309"/>
      <c r="K89" s="174"/>
      <c r="L89" s="174"/>
      <c r="N89" s="181">
        <f t="shared" si="0"/>
        <v>0</v>
      </c>
      <c r="O89" s="181">
        <f t="shared" si="0"/>
        <v>0</v>
      </c>
      <c r="P89" s="181" t="e">
        <f t="shared" si="1"/>
        <v>#DIV/0!</v>
      </c>
      <c r="Q89" s="181" t="e">
        <f t="shared" si="1"/>
        <v>#DIV/0!</v>
      </c>
      <c r="V89" s="349">
        <v>0</v>
      </c>
      <c r="W89" s="349">
        <v>0</v>
      </c>
    </row>
    <row r="90" spans="1:23" ht="18" hidden="1">
      <c r="A90" s="328" t="s">
        <v>42</v>
      </c>
      <c r="B90" s="328"/>
      <c r="C90" s="342" t="s">
        <v>188</v>
      </c>
      <c r="D90" s="342" t="s">
        <v>157</v>
      </c>
      <c r="E90" s="342" t="s">
        <v>64</v>
      </c>
      <c r="F90" s="342" t="s">
        <v>48</v>
      </c>
      <c r="G90" s="342" t="s">
        <v>160</v>
      </c>
      <c r="H90" s="349"/>
      <c r="I90" s="349"/>
      <c r="J90" s="309"/>
      <c r="K90" s="174"/>
      <c r="L90" s="174"/>
      <c r="N90" s="181">
        <f t="shared" si="0"/>
        <v>0</v>
      </c>
      <c r="O90" s="181">
        <f t="shared" si="0"/>
        <v>0</v>
      </c>
      <c r="P90" s="181" t="e">
        <f t="shared" si="1"/>
        <v>#DIV/0!</v>
      </c>
      <c r="Q90" s="181" t="e">
        <f t="shared" si="1"/>
        <v>#DIV/0!</v>
      </c>
      <c r="V90" s="349"/>
      <c r="W90" s="349"/>
    </row>
    <row r="91" spans="1:23" ht="18" hidden="1">
      <c r="A91" s="328" t="s">
        <v>170</v>
      </c>
      <c r="B91" s="328"/>
      <c r="C91" s="342" t="s">
        <v>188</v>
      </c>
      <c r="D91" s="342" t="s">
        <v>157</v>
      </c>
      <c r="E91" s="342" t="s">
        <v>64</v>
      </c>
      <c r="F91" s="342" t="s">
        <v>48</v>
      </c>
      <c r="G91" s="342" t="s">
        <v>160</v>
      </c>
      <c r="H91" s="349"/>
      <c r="I91" s="349"/>
      <c r="J91" s="309"/>
      <c r="K91" s="174"/>
      <c r="L91" s="174"/>
      <c r="N91" s="181">
        <f t="shared" si="0"/>
        <v>0</v>
      </c>
      <c r="O91" s="181">
        <f t="shared" si="0"/>
        <v>0</v>
      </c>
      <c r="P91" s="181" t="e">
        <f t="shared" si="1"/>
        <v>#DIV/0!</v>
      </c>
      <c r="Q91" s="181" t="e">
        <f t="shared" si="1"/>
        <v>#DIV/0!</v>
      </c>
      <c r="V91" s="349"/>
      <c r="W91" s="349"/>
    </row>
    <row r="92" spans="1:23" ht="18" hidden="1">
      <c r="A92" s="328" t="s">
        <v>175</v>
      </c>
      <c r="B92" s="328"/>
      <c r="C92" s="342" t="s">
        <v>188</v>
      </c>
      <c r="D92" s="342" t="s">
        <v>157</v>
      </c>
      <c r="E92" s="342" t="s">
        <v>64</v>
      </c>
      <c r="F92" s="342" t="s">
        <v>48</v>
      </c>
      <c r="G92" s="342" t="s">
        <v>160</v>
      </c>
      <c r="H92" s="349"/>
      <c r="I92" s="349"/>
      <c r="J92" s="309"/>
      <c r="K92" s="174"/>
      <c r="L92" s="174"/>
      <c r="N92" s="181">
        <f t="shared" si="0"/>
        <v>0</v>
      </c>
      <c r="O92" s="181">
        <f t="shared" si="0"/>
        <v>0</v>
      </c>
      <c r="P92" s="181" t="e">
        <f t="shared" si="1"/>
        <v>#DIV/0!</v>
      </c>
      <c r="Q92" s="181" t="e">
        <f t="shared" si="1"/>
        <v>#DIV/0!</v>
      </c>
      <c r="V92" s="349"/>
      <c r="W92" s="349"/>
    </row>
    <row r="93" spans="1:23" s="9" customFormat="1" ht="18" customHeight="1">
      <c r="A93" s="330" t="s">
        <v>518</v>
      </c>
      <c r="B93" s="330"/>
      <c r="C93" s="341" t="s">
        <v>188</v>
      </c>
      <c r="D93" s="341" t="s">
        <v>157</v>
      </c>
      <c r="E93" s="341" t="s">
        <v>64</v>
      </c>
      <c r="F93" s="341" t="s">
        <v>317</v>
      </c>
      <c r="G93" s="341"/>
      <c r="H93" s="350">
        <f>H94</f>
        <v>3</v>
      </c>
      <c r="I93" s="350">
        <f>I94</f>
        <v>3</v>
      </c>
      <c r="J93" s="311"/>
      <c r="K93" s="175">
        <f>K94</f>
        <v>3</v>
      </c>
      <c r="L93" s="175">
        <f>L94</f>
        <v>3</v>
      </c>
      <c r="N93" s="181">
        <f t="shared" si="0"/>
        <v>0</v>
      </c>
      <c r="O93" s="181">
        <f t="shared" si="0"/>
        <v>0</v>
      </c>
      <c r="P93" s="181">
        <f t="shared" si="1"/>
        <v>100</v>
      </c>
      <c r="Q93" s="181">
        <f t="shared" si="1"/>
        <v>100</v>
      </c>
      <c r="V93" s="350">
        <f>V94</f>
        <v>3</v>
      </c>
      <c r="W93" s="350">
        <f>W94</f>
        <v>3</v>
      </c>
    </row>
    <row r="94" spans="1:23" ht="35.25" customHeight="1">
      <c r="A94" s="328" t="s">
        <v>49</v>
      </c>
      <c r="B94" s="328"/>
      <c r="C94" s="342" t="s">
        <v>188</v>
      </c>
      <c r="D94" s="342" t="s">
        <v>157</v>
      </c>
      <c r="E94" s="342" t="s">
        <v>64</v>
      </c>
      <c r="F94" s="342" t="s">
        <v>520</v>
      </c>
      <c r="G94" s="342"/>
      <c r="H94" s="349">
        <f>H96+H100</f>
        <v>3</v>
      </c>
      <c r="I94" s="349">
        <f>I96+I100</f>
        <v>3</v>
      </c>
      <c r="J94" s="309"/>
      <c r="K94" s="174">
        <f>K96+K100</f>
        <v>3</v>
      </c>
      <c r="L94" s="174">
        <f>L96+L100</f>
        <v>3</v>
      </c>
      <c r="N94" s="181">
        <f t="shared" si="0"/>
        <v>0</v>
      </c>
      <c r="O94" s="181">
        <f t="shared" si="0"/>
        <v>0</v>
      </c>
      <c r="P94" s="181">
        <f t="shared" si="1"/>
        <v>100</v>
      </c>
      <c r="Q94" s="181">
        <f t="shared" si="1"/>
        <v>100</v>
      </c>
      <c r="V94" s="349">
        <f>V96+V100</f>
        <v>3</v>
      </c>
      <c r="W94" s="349">
        <f>W96+W100</f>
        <v>3</v>
      </c>
    </row>
    <row r="95" spans="1:23" ht="48.75" customHeight="1">
      <c r="A95" s="356" t="s">
        <v>519</v>
      </c>
      <c r="B95" s="328"/>
      <c r="C95" s="342" t="s">
        <v>188</v>
      </c>
      <c r="D95" s="342" t="s">
        <v>157</v>
      </c>
      <c r="E95" s="342" t="s">
        <v>64</v>
      </c>
      <c r="F95" s="342" t="s">
        <v>521</v>
      </c>
      <c r="G95" s="342"/>
      <c r="H95" s="349">
        <f>H100</f>
        <v>3</v>
      </c>
      <c r="I95" s="349">
        <f>I100</f>
        <v>3</v>
      </c>
      <c r="J95" s="309"/>
      <c r="K95" s="174">
        <f>K100</f>
        <v>3</v>
      </c>
      <c r="L95" s="174">
        <f>L100</f>
        <v>3</v>
      </c>
      <c r="N95" s="181">
        <f t="shared" si="0"/>
        <v>0</v>
      </c>
      <c r="O95" s="181">
        <f t="shared" si="0"/>
        <v>0</v>
      </c>
      <c r="P95" s="181">
        <f t="shared" si="1"/>
        <v>100</v>
      </c>
      <c r="Q95" s="181">
        <f t="shared" si="1"/>
        <v>100</v>
      </c>
      <c r="V95" s="349">
        <f>V100</f>
        <v>3</v>
      </c>
      <c r="W95" s="349">
        <f>W100</f>
        <v>3</v>
      </c>
    </row>
    <row r="96" spans="1:23" ht="31.5" hidden="1">
      <c r="A96" s="357" t="s">
        <v>151</v>
      </c>
      <c r="B96" s="329"/>
      <c r="C96" s="342" t="s">
        <v>188</v>
      </c>
      <c r="D96" s="342" t="s">
        <v>157</v>
      </c>
      <c r="E96" s="342" t="s">
        <v>64</v>
      </c>
      <c r="F96" s="342" t="s">
        <v>199</v>
      </c>
      <c r="G96" s="342" t="s">
        <v>160</v>
      </c>
      <c r="H96" s="345"/>
      <c r="I96" s="345"/>
      <c r="J96" s="309"/>
      <c r="K96" s="172"/>
      <c r="L96" s="172"/>
      <c r="N96" s="181">
        <f t="shared" si="0"/>
        <v>0</v>
      </c>
      <c r="O96" s="181">
        <f t="shared" si="0"/>
        <v>0</v>
      </c>
      <c r="P96" s="181" t="e">
        <f t="shared" si="1"/>
        <v>#DIV/0!</v>
      </c>
      <c r="Q96" s="181" t="e">
        <f t="shared" si="1"/>
        <v>#DIV/0!</v>
      </c>
      <c r="V96" s="345"/>
      <c r="W96" s="345"/>
    </row>
    <row r="97" spans="1:23" ht="18" hidden="1">
      <c r="A97" s="357" t="s">
        <v>42</v>
      </c>
      <c r="B97" s="329"/>
      <c r="C97" s="342" t="s">
        <v>188</v>
      </c>
      <c r="D97" s="342" t="s">
        <v>157</v>
      </c>
      <c r="E97" s="342" t="s">
        <v>64</v>
      </c>
      <c r="F97" s="342" t="s">
        <v>199</v>
      </c>
      <c r="G97" s="342" t="s">
        <v>160</v>
      </c>
      <c r="H97" s="349">
        <v>45</v>
      </c>
      <c r="I97" s="349">
        <v>45</v>
      </c>
      <c r="J97" s="309"/>
      <c r="K97" s="174">
        <v>45</v>
      </c>
      <c r="L97" s="174">
        <v>45</v>
      </c>
      <c r="N97" s="181">
        <f t="shared" si="0"/>
        <v>0</v>
      </c>
      <c r="O97" s="181">
        <f t="shared" si="0"/>
        <v>0</v>
      </c>
      <c r="P97" s="181">
        <f t="shared" si="1"/>
        <v>100</v>
      </c>
      <c r="Q97" s="181">
        <f t="shared" si="1"/>
        <v>100</v>
      </c>
      <c r="V97" s="349">
        <v>45</v>
      </c>
      <c r="W97" s="349">
        <v>45</v>
      </c>
    </row>
    <row r="98" spans="1:23" ht="18" hidden="1">
      <c r="A98" s="356" t="s">
        <v>170</v>
      </c>
      <c r="B98" s="328"/>
      <c r="C98" s="342" t="s">
        <v>188</v>
      </c>
      <c r="D98" s="342" t="s">
        <v>157</v>
      </c>
      <c r="E98" s="342" t="s">
        <v>64</v>
      </c>
      <c r="F98" s="342" t="s">
        <v>199</v>
      </c>
      <c r="G98" s="342" t="s">
        <v>160</v>
      </c>
      <c r="H98" s="349">
        <v>45</v>
      </c>
      <c r="I98" s="349">
        <v>45</v>
      </c>
      <c r="J98" s="309"/>
      <c r="K98" s="174">
        <v>45</v>
      </c>
      <c r="L98" s="174">
        <v>45</v>
      </c>
      <c r="N98" s="181">
        <f t="shared" si="0"/>
        <v>0</v>
      </c>
      <c r="O98" s="181">
        <f t="shared" si="0"/>
        <v>0</v>
      </c>
      <c r="P98" s="181">
        <f t="shared" si="1"/>
        <v>100</v>
      </c>
      <c r="Q98" s="181">
        <f t="shared" si="1"/>
        <v>100</v>
      </c>
      <c r="V98" s="349">
        <v>45</v>
      </c>
      <c r="W98" s="349">
        <v>45</v>
      </c>
    </row>
    <row r="99" spans="1:23" ht="18" hidden="1">
      <c r="A99" s="358" t="s">
        <v>175</v>
      </c>
      <c r="B99" s="331"/>
      <c r="C99" s="342" t="s">
        <v>188</v>
      </c>
      <c r="D99" s="342" t="s">
        <v>157</v>
      </c>
      <c r="E99" s="342" t="s">
        <v>64</v>
      </c>
      <c r="F99" s="342" t="s">
        <v>199</v>
      </c>
      <c r="G99" s="342" t="s">
        <v>160</v>
      </c>
      <c r="H99" s="349">
        <v>45</v>
      </c>
      <c r="I99" s="349">
        <v>45</v>
      </c>
      <c r="J99" s="309"/>
      <c r="K99" s="174">
        <v>45</v>
      </c>
      <c r="L99" s="174">
        <v>45</v>
      </c>
      <c r="N99" s="181">
        <f t="shared" si="0"/>
        <v>0</v>
      </c>
      <c r="O99" s="181">
        <f t="shared" si="0"/>
        <v>0</v>
      </c>
      <c r="P99" s="181">
        <f t="shared" si="1"/>
        <v>100</v>
      </c>
      <c r="Q99" s="181">
        <f t="shared" si="1"/>
        <v>100</v>
      </c>
      <c r="V99" s="349">
        <v>45</v>
      </c>
      <c r="W99" s="349">
        <v>45</v>
      </c>
    </row>
    <row r="100" spans="1:23" ht="18" customHeight="1">
      <c r="A100" s="356" t="s">
        <v>152</v>
      </c>
      <c r="B100" s="328"/>
      <c r="C100" s="342" t="s">
        <v>188</v>
      </c>
      <c r="D100" s="342" t="s">
        <v>157</v>
      </c>
      <c r="E100" s="342" t="s">
        <v>64</v>
      </c>
      <c r="F100" s="342" t="s">
        <v>521</v>
      </c>
      <c r="G100" s="342" t="s">
        <v>153</v>
      </c>
      <c r="H100" s="349">
        <v>3</v>
      </c>
      <c r="I100" s="349">
        <v>3</v>
      </c>
      <c r="J100" s="309"/>
      <c r="K100" s="174">
        <v>3</v>
      </c>
      <c r="L100" s="174">
        <v>3</v>
      </c>
      <c r="N100" s="181">
        <f t="shared" si="0"/>
        <v>0</v>
      </c>
      <c r="O100" s="181">
        <f t="shared" si="0"/>
        <v>0</v>
      </c>
      <c r="P100" s="181">
        <f t="shared" si="1"/>
        <v>100</v>
      </c>
      <c r="Q100" s="181">
        <f t="shared" si="1"/>
        <v>100</v>
      </c>
      <c r="V100" s="349">
        <v>3</v>
      </c>
      <c r="W100" s="349">
        <v>3</v>
      </c>
    </row>
    <row r="101" spans="1:23" ht="18" hidden="1">
      <c r="A101" s="331" t="s">
        <v>42</v>
      </c>
      <c r="B101" s="331"/>
      <c r="C101" s="342" t="s">
        <v>188</v>
      </c>
      <c r="D101" s="342" t="s">
        <v>157</v>
      </c>
      <c r="E101" s="342" t="s">
        <v>64</v>
      </c>
      <c r="F101" s="342" t="s">
        <v>199</v>
      </c>
      <c r="G101" s="342" t="s">
        <v>153</v>
      </c>
      <c r="H101" s="349">
        <v>1</v>
      </c>
      <c r="I101" s="349">
        <v>1</v>
      </c>
      <c r="J101" s="309"/>
      <c r="K101" s="174">
        <v>1</v>
      </c>
      <c r="L101" s="174">
        <v>1</v>
      </c>
      <c r="N101" s="181">
        <f t="shared" si="0"/>
        <v>0</v>
      </c>
      <c r="O101" s="181">
        <f t="shared" si="0"/>
        <v>0</v>
      </c>
      <c r="P101" s="181">
        <f t="shared" si="1"/>
        <v>100</v>
      </c>
      <c r="Q101" s="181">
        <f t="shared" si="1"/>
        <v>100</v>
      </c>
      <c r="V101" s="349">
        <v>1</v>
      </c>
      <c r="W101" s="349">
        <v>1</v>
      </c>
    </row>
    <row r="102" spans="1:23" ht="18" hidden="1">
      <c r="A102" s="331" t="s">
        <v>176</v>
      </c>
      <c r="B102" s="331"/>
      <c r="C102" s="342" t="s">
        <v>188</v>
      </c>
      <c r="D102" s="342" t="s">
        <v>157</v>
      </c>
      <c r="E102" s="342" t="s">
        <v>64</v>
      </c>
      <c r="F102" s="342" t="s">
        <v>199</v>
      </c>
      <c r="G102" s="342" t="s">
        <v>160</v>
      </c>
      <c r="H102" s="349">
        <v>1</v>
      </c>
      <c r="I102" s="349">
        <v>1</v>
      </c>
      <c r="J102" s="309"/>
      <c r="K102" s="174">
        <v>1</v>
      </c>
      <c r="L102" s="174">
        <v>1</v>
      </c>
      <c r="N102" s="181">
        <f aca="true" t="shared" si="4" ref="N102:O155">H102-K102</f>
        <v>0</v>
      </c>
      <c r="O102" s="181">
        <f t="shared" si="4"/>
        <v>0</v>
      </c>
      <c r="P102" s="181">
        <f aca="true" t="shared" si="5" ref="P102:Q155">H102/K102*100</f>
        <v>100</v>
      </c>
      <c r="Q102" s="181">
        <f t="shared" si="5"/>
        <v>100</v>
      </c>
      <c r="V102" s="349">
        <v>1</v>
      </c>
      <c r="W102" s="349">
        <v>1</v>
      </c>
    </row>
    <row r="103" spans="1:23" s="9" customFormat="1" ht="18">
      <c r="A103" s="330" t="s">
        <v>13</v>
      </c>
      <c r="B103" s="330"/>
      <c r="C103" s="341" t="s">
        <v>188</v>
      </c>
      <c r="D103" s="341" t="s">
        <v>158</v>
      </c>
      <c r="E103" s="341"/>
      <c r="F103" s="341"/>
      <c r="G103" s="341"/>
      <c r="H103" s="350">
        <f>H104</f>
        <v>173.7</v>
      </c>
      <c r="I103" s="350" t="e">
        <f>I104</f>
        <v>#REF!</v>
      </c>
      <c r="J103" s="311"/>
      <c r="K103" s="175" t="e">
        <f>K104</f>
        <v>#REF!</v>
      </c>
      <c r="L103" s="175" t="e">
        <f>L104</f>
        <v>#REF!</v>
      </c>
      <c r="N103" s="181" t="e">
        <f t="shared" si="4"/>
        <v>#REF!</v>
      </c>
      <c r="O103" s="181" t="e">
        <f t="shared" si="4"/>
        <v>#REF!</v>
      </c>
      <c r="P103" s="181" t="e">
        <f t="shared" si="5"/>
        <v>#REF!</v>
      </c>
      <c r="Q103" s="181" t="e">
        <f t="shared" si="5"/>
        <v>#REF!</v>
      </c>
      <c r="V103" s="350">
        <f aca="true" t="shared" si="6" ref="V103:W105">V104</f>
        <v>182</v>
      </c>
      <c r="W103" s="350">
        <f t="shared" si="6"/>
        <v>188.8</v>
      </c>
    </row>
    <row r="104" spans="1:23" ht="18">
      <c r="A104" s="328" t="s">
        <v>60</v>
      </c>
      <c r="B104" s="328"/>
      <c r="C104" s="342" t="s">
        <v>188</v>
      </c>
      <c r="D104" s="342" t="s">
        <v>158</v>
      </c>
      <c r="E104" s="342" t="s">
        <v>167</v>
      </c>
      <c r="F104" s="342"/>
      <c r="G104" s="342"/>
      <c r="H104" s="349">
        <f>H105</f>
        <v>173.7</v>
      </c>
      <c r="I104" s="349" t="e">
        <f>I105</f>
        <v>#REF!</v>
      </c>
      <c r="J104" s="309"/>
      <c r="K104" s="174" t="e">
        <f>K105</f>
        <v>#REF!</v>
      </c>
      <c r="L104" s="174" t="e">
        <f>L105</f>
        <v>#REF!</v>
      </c>
      <c r="N104" s="181" t="e">
        <f t="shared" si="4"/>
        <v>#REF!</v>
      </c>
      <c r="O104" s="181" t="e">
        <f t="shared" si="4"/>
        <v>#REF!</v>
      </c>
      <c r="P104" s="181" t="e">
        <f t="shared" si="5"/>
        <v>#REF!</v>
      </c>
      <c r="Q104" s="181" t="e">
        <f t="shared" si="5"/>
        <v>#REF!</v>
      </c>
      <c r="V104" s="349">
        <f t="shared" si="6"/>
        <v>182</v>
      </c>
      <c r="W104" s="349">
        <f t="shared" si="6"/>
        <v>188.8</v>
      </c>
    </row>
    <row r="105" spans="1:23" ht="16.5" customHeight="1">
      <c r="A105" s="328" t="s">
        <v>498</v>
      </c>
      <c r="B105" s="328"/>
      <c r="C105" s="342" t="s">
        <v>188</v>
      </c>
      <c r="D105" s="342" t="s">
        <v>158</v>
      </c>
      <c r="E105" s="342" t="s">
        <v>167</v>
      </c>
      <c r="F105" s="341" t="s">
        <v>352</v>
      </c>
      <c r="G105" s="342"/>
      <c r="H105" s="345">
        <f>H106</f>
        <v>173.7</v>
      </c>
      <c r="I105" s="345" t="e">
        <f>I107</f>
        <v>#REF!</v>
      </c>
      <c r="J105" s="309"/>
      <c r="K105" s="172" t="e">
        <f>K107</f>
        <v>#REF!</v>
      </c>
      <c r="L105" s="172" t="e">
        <f>L107</f>
        <v>#REF!</v>
      </c>
      <c r="N105" s="181" t="e">
        <f t="shared" si="4"/>
        <v>#REF!</v>
      </c>
      <c r="O105" s="181" t="e">
        <f t="shared" si="4"/>
        <v>#REF!</v>
      </c>
      <c r="P105" s="181" t="e">
        <f t="shared" si="5"/>
        <v>#REF!</v>
      </c>
      <c r="Q105" s="181" t="e">
        <f t="shared" si="5"/>
        <v>#REF!</v>
      </c>
      <c r="V105" s="345">
        <f t="shared" si="6"/>
        <v>182</v>
      </c>
      <c r="W105" s="345">
        <f t="shared" si="6"/>
        <v>188.8</v>
      </c>
    </row>
    <row r="106" spans="1:23" ht="32.25" customHeight="1">
      <c r="A106" s="326" t="s">
        <v>499</v>
      </c>
      <c r="B106" s="347"/>
      <c r="C106" s="342" t="s">
        <v>188</v>
      </c>
      <c r="D106" s="342" t="s">
        <v>158</v>
      </c>
      <c r="E106" s="342" t="s">
        <v>167</v>
      </c>
      <c r="F106" s="342" t="s">
        <v>501</v>
      </c>
      <c r="G106" s="342"/>
      <c r="H106" s="345">
        <f>H107+H110</f>
        <v>173.7</v>
      </c>
      <c r="I106" s="345" t="e">
        <f>I107</f>
        <v>#REF!</v>
      </c>
      <c r="J106" s="309"/>
      <c r="K106" s="172" t="e">
        <f>K107</f>
        <v>#REF!</v>
      </c>
      <c r="L106" s="172" t="e">
        <f>L107</f>
        <v>#REF!</v>
      </c>
      <c r="N106" s="181" t="e">
        <f t="shared" si="4"/>
        <v>#REF!</v>
      </c>
      <c r="O106" s="181" t="e">
        <f t="shared" si="4"/>
        <v>#REF!</v>
      </c>
      <c r="P106" s="181" t="e">
        <f t="shared" si="5"/>
        <v>#REF!</v>
      </c>
      <c r="Q106" s="181" t="e">
        <f t="shared" si="5"/>
        <v>#REF!</v>
      </c>
      <c r="V106" s="345">
        <f>V107+V110</f>
        <v>182</v>
      </c>
      <c r="W106" s="345">
        <f>W107+W110</f>
        <v>188.8</v>
      </c>
    </row>
    <row r="107" spans="1:23" ht="28.5" customHeight="1">
      <c r="A107" s="332" t="s">
        <v>70</v>
      </c>
      <c r="B107" s="328"/>
      <c r="C107" s="342" t="s">
        <v>188</v>
      </c>
      <c r="D107" s="342" t="s">
        <v>158</v>
      </c>
      <c r="E107" s="342" t="s">
        <v>167</v>
      </c>
      <c r="F107" s="342" t="s">
        <v>505</v>
      </c>
      <c r="G107" s="342"/>
      <c r="H107" s="349">
        <f>H108</f>
        <v>173.7</v>
      </c>
      <c r="I107" s="349" t="e">
        <f>I108+#REF!</f>
        <v>#REF!</v>
      </c>
      <c r="J107" s="309"/>
      <c r="K107" s="174" t="e">
        <f>K108+#REF!</f>
        <v>#REF!</v>
      </c>
      <c r="L107" s="174" t="e">
        <f>L108+#REF!</f>
        <v>#REF!</v>
      </c>
      <c r="N107" s="181" t="e">
        <f t="shared" si="4"/>
        <v>#REF!</v>
      </c>
      <c r="O107" s="181" t="e">
        <f t="shared" si="4"/>
        <v>#REF!</v>
      </c>
      <c r="P107" s="181" t="e">
        <f t="shared" si="5"/>
        <v>#REF!</v>
      </c>
      <c r="Q107" s="181" t="e">
        <f t="shared" si="5"/>
        <v>#REF!</v>
      </c>
      <c r="V107" s="349">
        <f>V108</f>
        <v>182</v>
      </c>
      <c r="W107" s="349">
        <f>W108</f>
        <v>188.8</v>
      </c>
    </row>
    <row r="108" spans="1:23" ht="27.75" customHeight="1">
      <c r="A108" s="328" t="s">
        <v>227</v>
      </c>
      <c r="B108" s="329"/>
      <c r="C108" s="342" t="s">
        <v>188</v>
      </c>
      <c r="D108" s="342" t="s">
        <v>158</v>
      </c>
      <c r="E108" s="342" t="s">
        <v>167</v>
      </c>
      <c r="F108" s="342" t="s">
        <v>522</v>
      </c>
      <c r="G108" s="342"/>
      <c r="H108" s="349">
        <f>H109</f>
        <v>173.7</v>
      </c>
      <c r="I108" s="349">
        <v>114.6</v>
      </c>
      <c r="J108" s="309"/>
      <c r="K108" s="174">
        <v>89.1</v>
      </c>
      <c r="L108" s="174">
        <v>89.1</v>
      </c>
      <c r="N108" s="181">
        <f t="shared" si="4"/>
        <v>84.6</v>
      </c>
      <c r="O108" s="181">
        <f t="shared" si="4"/>
        <v>25.5</v>
      </c>
      <c r="P108" s="181">
        <f t="shared" si="5"/>
        <v>194.94949494949495</v>
      </c>
      <c r="Q108" s="181">
        <f t="shared" si="5"/>
        <v>128.6195286195286</v>
      </c>
      <c r="V108" s="349">
        <f>V109</f>
        <v>182</v>
      </c>
      <c r="W108" s="349">
        <f>W109</f>
        <v>188.8</v>
      </c>
    </row>
    <row r="109" spans="1:23" ht="78.75">
      <c r="A109" s="329" t="s">
        <v>149</v>
      </c>
      <c r="B109" s="328"/>
      <c r="C109" s="342" t="s">
        <v>188</v>
      </c>
      <c r="D109" s="342" t="s">
        <v>158</v>
      </c>
      <c r="E109" s="342" t="s">
        <v>167</v>
      </c>
      <c r="F109" s="342" t="s">
        <v>522</v>
      </c>
      <c r="G109" s="342" t="s">
        <v>150</v>
      </c>
      <c r="H109" s="349">
        <v>173.7</v>
      </c>
      <c r="I109" s="349">
        <v>78.1</v>
      </c>
      <c r="J109" s="309"/>
      <c r="K109" s="174">
        <v>78.1</v>
      </c>
      <c r="L109" s="174">
        <v>78.1</v>
      </c>
      <c r="N109" s="181">
        <f t="shared" si="4"/>
        <v>95.6</v>
      </c>
      <c r="O109" s="181">
        <f t="shared" si="4"/>
        <v>0</v>
      </c>
      <c r="P109" s="181">
        <f t="shared" si="5"/>
        <v>222.40717029449425</v>
      </c>
      <c r="Q109" s="181">
        <f t="shared" si="5"/>
        <v>100</v>
      </c>
      <c r="V109" s="349">
        <v>182</v>
      </c>
      <c r="W109" s="349">
        <v>188.8</v>
      </c>
    </row>
    <row r="110" spans="1:23" ht="78.75" hidden="1">
      <c r="A110" s="329" t="s">
        <v>149</v>
      </c>
      <c r="B110" s="437"/>
      <c r="C110" s="397"/>
      <c r="D110" s="342" t="s">
        <v>158</v>
      </c>
      <c r="E110" s="342" t="s">
        <v>167</v>
      </c>
      <c r="F110" s="342" t="s">
        <v>504</v>
      </c>
      <c r="G110" s="342" t="s">
        <v>150</v>
      </c>
      <c r="H110" s="349">
        <v>0</v>
      </c>
      <c r="I110" s="378"/>
      <c r="J110" s="309"/>
      <c r="K110" s="174"/>
      <c r="L110" s="174"/>
      <c r="N110" s="181"/>
      <c r="O110" s="181"/>
      <c r="P110" s="181"/>
      <c r="Q110" s="181"/>
      <c r="V110" s="349">
        <v>0</v>
      </c>
      <c r="W110" s="349">
        <v>0</v>
      </c>
    </row>
    <row r="111" spans="1:23" ht="31.5">
      <c r="A111" s="373" t="s">
        <v>332</v>
      </c>
      <c r="B111" s="374"/>
      <c r="C111" s="375"/>
      <c r="D111" s="342" t="s">
        <v>167</v>
      </c>
      <c r="E111" s="376"/>
      <c r="F111" s="376"/>
      <c r="G111" s="376"/>
      <c r="H111" s="377">
        <f>H112</f>
        <v>650</v>
      </c>
      <c r="I111" s="378"/>
      <c r="J111" s="309"/>
      <c r="K111" s="174"/>
      <c r="L111" s="174"/>
      <c r="N111" s="181"/>
      <c r="O111" s="181"/>
      <c r="P111" s="181"/>
      <c r="Q111" s="181"/>
      <c r="V111" s="377">
        <f>V112</f>
        <v>0</v>
      </c>
      <c r="W111" s="377">
        <f>W112</f>
        <v>0</v>
      </c>
    </row>
    <row r="112" spans="1:23" ht="31.5">
      <c r="A112" s="321" t="s">
        <v>523</v>
      </c>
      <c r="B112" s="379"/>
      <c r="C112" s="359"/>
      <c r="D112" s="342" t="s">
        <v>167</v>
      </c>
      <c r="E112" s="380">
        <v>14</v>
      </c>
      <c r="F112" s="380">
        <v>2400000000</v>
      </c>
      <c r="G112" s="376"/>
      <c r="H112" s="381">
        <f>H113</f>
        <v>650</v>
      </c>
      <c r="I112" s="378"/>
      <c r="J112" s="309"/>
      <c r="K112" s="174"/>
      <c r="L112" s="174"/>
      <c r="N112" s="181"/>
      <c r="O112" s="181"/>
      <c r="P112" s="181"/>
      <c r="Q112" s="181"/>
      <c r="V112" s="381">
        <f>V113</f>
        <v>0</v>
      </c>
      <c r="W112" s="381">
        <f>W113</f>
        <v>0</v>
      </c>
    </row>
    <row r="113" spans="1:23" ht="24" customHeight="1">
      <c r="A113" s="321" t="s">
        <v>524</v>
      </c>
      <c r="B113" s="379"/>
      <c r="C113" s="359"/>
      <c r="D113" s="342" t="s">
        <v>167</v>
      </c>
      <c r="E113" s="380">
        <v>14</v>
      </c>
      <c r="F113" s="380">
        <v>2400100000</v>
      </c>
      <c r="G113" s="382"/>
      <c r="H113" s="383">
        <f>H114+H115</f>
        <v>650</v>
      </c>
      <c r="I113" s="378"/>
      <c r="J113" s="309"/>
      <c r="K113" s="174"/>
      <c r="L113" s="174"/>
      <c r="N113" s="181"/>
      <c r="O113" s="181"/>
      <c r="P113" s="181"/>
      <c r="Q113" s="181"/>
      <c r="V113" s="383">
        <f>V114+V115</f>
        <v>0</v>
      </c>
      <c r="W113" s="383">
        <f>W114+W115</f>
        <v>0</v>
      </c>
    </row>
    <row r="114" spans="1:23" ht="31.5">
      <c r="A114" s="321" t="s">
        <v>151</v>
      </c>
      <c r="B114" s="379"/>
      <c r="C114" s="359"/>
      <c r="D114" s="342" t="s">
        <v>167</v>
      </c>
      <c r="E114" s="380">
        <v>14</v>
      </c>
      <c r="F114" s="380">
        <v>2400110610</v>
      </c>
      <c r="G114" s="380">
        <v>200</v>
      </c>
      <c r="H114" s="383">
        <v>650</v>
      </c>
      <c r="I114" s="378"/>
      <c r="J114" s="309"/>
      <c r="K114" s="174"/>
      <c r="L114" s="174"/>
      <c r="N114" s="181"/>
      <c r="O114" s="181"/>
      <c r="P114" s="181"/>
      <c r="Q114" s="181"/>
      <c r="V114" s="383">
        <v>0</v>
      </c>
      <c r="W114" s="383">
        <v>0</v>
      </c>
    </row>
    <row r="115" spans="1:23" ht="31.5" hidden="1">
      <c r="A115" s="406" t="s">
        <v>277</v>
      </c>
      <c r="B115" s="332"/>
      <c r="C115" s="359"/>
      <c r="D115" s="360">
        <v>3</v>
      </c>
      <c r="E115" s="384">
        <v>14</v>
      </c>
      <c r="F115" s="385" t="s">
        <v>571</v>
      </c>
      <c r="G115" s="386"/>
      <c r="H115" s="387">
        <f>H116</f>
        <v>0</v>
      </c>
      <c r="I115" s="349"/>
      <c r="J115" s="309"/>
      <c r="K115" s="174"/>
      <c r="L115" s="174"/>
      <c r="N115" s="181"/>
      <c r="O115" s="181"/>
      <c r="P115" s="181"/>
      <c r="Q115" s="181"/>
      <c r="V115" s="387">
        <f>V116</f>
        <v>0</v>
      </c>
      <c r="W115" s="387">
        <f>W116</f>
        <v>0</v>
      </c>
    </row>
    <row r="116" spans="1:23" ht="31.5" hidden="1">
      <c r="A116" s="408" t="s">
        <v>254</v>
      </c>
      <c r="B116" s="332"/>
      <c r="C116" s="359"/>
      <c r="D116" s="360">
        <v>3</v>
      </c>
      <c r="E116" s="384">
        <v>14</v>
      </c>
      <c r="F116" s="385" t="s">
        <v>571</v>
      </c>
      <c r="G116" s="362">
        <v>200</v>
      </c>
      <c r="H116" s="349">
        <v>0</v>
      </c>
      <c r="I116" s="349"/>
      <c r="J116" s="309"/>
      <c r="K116" s="174"/>
      <c r="L116" s="174"/>
      <c r="N116" s="181"/>
      <c r="O116" s="181"/>
      <c r="P116" s="181"/>
      <c r="Q116" s="181"/>
      <c r="V116" s="349">
        <v>0</v>
      </c>
      <c r="W116" s="349">
        <v>0</v>
      </c>
    </row>
    <row r="117" spans="1:23" s="9" customFormat="1" ht="19.5" customHeight="1">
      <c r="A117" s="344" t="s">
        <v>12</v>
      </c>
      <c r="B117" s="344"/>
      <c r="C117" s="341" t="s">
        <v>188</v>
      </c>
      <c r="D117" s="341" t="s">
        <v>168</v>
      </c>
      <c r="E117" s="341"/>
      <c r="F117" s="341"/>
      <c r="G117" s="341"/>
      <c r="H117" s="343">
        <f>H118+H124+H137</f>
        <v>865.78</v>
      </c>
      <c r="I117" s="343">
        <f>I118+I124+I137</f>
        <v>944.5</v>
      </c>
      <c r="J117" s="311"/>
      <c r="K117" s="171">
        <f>K118+K124+K137</f>
        <v>811.9000000000001</v>
      </c>
      <c r="L117" s="171">
        <f>L118+L124+L137</f>
        <v>843.5</v>
      </c>
      <c r="N117" s="181">
        <f t="shared" si="4"/>
        <v>53.87999999999988</v>
      </c>
      <c r="O117" s="181">
        <f t="shared" si="4"/>
        <v>101</v>
      </c>
      <c r="P117" s="181">
        <f t="shared" si="5"/>
        <v>106.63628525680502</v>
      </c>
      <c r="Q117" s="181">
        <f t="shared" si="5"/>
        <v>111.97391819798459</v>
      </c>
      <c r="V117" s="343">
        <f>V118+V124+V137</f>
        <v>865.63</v>
      </c>
      <c r="W117" s="343">
        <f>W118+W124+W137</f>
        <v>914.07</v>
      </c>
    </row>
    <row r="118" spans="1:23" ht="18" hidden="1">
      <c r="A118" s="329" t="s">
        <v>76</v>
      </c>
      <c r="B118" s="329"/>
      <c r="C118" s="342" t="s">
        <v>188</v>
      </c>
      <c r="D118" s="342" t="s">
        <v>168</v>
      </c>
      <c r="E118" s="342" t="s">
        <v>157</v>
      </c>
      <c r="F118" s="342"/>
      <c r="G118" s="342"/>
      <c r="H118" s="345">
        <v>0</v>
      </c>
      <c r="I118" s="345">
        <v>0</v>
      </c>
      <c r="J118" s="309"/>
      <c r="K118" s="172">
        <v>64.7</v>
      </c>
      <c r="L118" s="172">
        <v>64.7</v>
      </c>
      <c r="N118" s="181">
        <f t="shared" si="4"/>
        <v>-64.7</v>
      </c>
      <c r="O118" s="181">
        <f t="shared" si="4"/>
        <v>-64.7</v>
      </c>
      <c r="P118" s="181">
        <f t="shared" si="5"/>
        <v>0</v>
      </c>
      <c r="Q118" s="181">
        <f t="shared" si="5"/>
        <v>0</v>
      </c>
      <c r="V118" s="345">
        <v>0</v>
      </c>
      <c r="W118" s="345">
        <v>0</v>
      </c>
    </row>
    <row r="119" spans="1:23" ht="31.5" hidden="1">
      <c r="A119" s="329" t="s">
        <v>40</v>
      </c>
      <c r="B119" s="329"/>
      <c r="C119" s="342" t="s">
        <v>188</v>
      </c>
      <c r="D119" s="342" t="s">
        <v>168</v>
      </c>
      <c r="E119" s="342" t="s">
        <v>157</v>
      </c>
      <c r="F119" s="341" t="s">
        <v>352</v>
      </c>
      <c r="G119" s="342"/>
      <c r="H119" s="345">
        <v>0</v>
      </c>
      <c r="I119" s="345">
        <v>0</v>
      </c>
      <c r="J119" s="309"/>
      <c r="K119" s="172">
        <v>64.7</v>
      </c>
      <c r="L119" s="172">
        <v>64.7</v>
      </c>
      <c r="N119" s="181">
        <f t="shared" si="4"/>
        <v>-64.7</v>
      </c>
      <c r="O119" s="181">
        <f t="shared" si="4"/>
        <v>-64.7</v>
      </c>
      <c r="P119" s="181">
        <f t="shared" si="5"/>
        <v>0</v>
      </c>
      <c r="Q119" s="181">
        <f t="shared" si="5"/>
        <v>0</v>
      </c>
      <c r="V119" s="345">
        <v>0</v>
      </c>
      <c r="W119" s="345">
        <v>0</v>
      </c>
    </row>
    <row r="120" spans="1:23" ht="36" customHeight="1" hidden="1">
      <c r="A120" s="347" t="s">
        <v>70</v>
      </c>
      <c r="B120" s="347"/>
      <c r="C120" s="342" t="s">
        <v>188</v>
      </c>
      <c r="D120" s="342" t="s">
        <v>168</v>
      </c>
      <c r="E120" s="342" t="s">
        <v>157</v>
      </c>
      <c r="F120" s="342" t="s">
        <v>353</v>
      </c>
      <c r="G120" s="342"/>
      <c r="H120" s="345">
        <f>H121</f>
        <v>0</v>
      </c>
      <c r="I120" s="345">
        <f>I121</f>
        <v>0</v>
      </c>
      <c r="J120" s="310">
        <f>J121</f>
        <v>0</v>
      </c>
      <c r="K120" s="172">
        <f>K121</f>
        <v>64.7</v>
      </c>
      <c r="L120" s="172">
        <f>L121</f>
        <v>64.7</v>
      </c>
      <c r="N120" s="181">
        <f t="shared" si="4"/>
        <v>-64.7</v>
      </c>
      <c r="O120" s="181">
        <f t="shared" si="4"/>
        <v>-64.7</v>
      </c>
      <c r="P120" s="181">
        <f t="shared" si="5"/>
        <v>0</v>
      </c>
      <c r="Q120" s="181">
        <f t="shared" si="5"/>
        <v>0</v>
      </c>
      <c r="V120" s="345">
        <f>V121</f>
        <v>0</v>
      </c>
      <c r="W120" s="345">
        <f>W121</f>
        <v>0</v>
      </c>
    </row>
    <row r="121" spans="1:23" ht="47.25" hidden="1">
      <c r="A121" s="329" t="s">
        <v>72</v>
      </c>
      <c r="B121" s="329"/>
      <c r="C121" s="342" t="s">
        <v>188</v>
      </c>
      <c r="D121" s="342" t="s">
        <v>168</v>
      </c>
      <c r="E121" s="342" t="s">
        <v>157</v>
      </c>
      <c r="F121" s="342" t="s">
        <v>107</v>
      </c>
      <c r="G121" s="342"/>
      <c r="H121" s="349">
        <v>0</v>
      </c>
      <c r="I121" s="349">
        <v>0</v>
      </c>
      <c r="J121" s="309"/>
      <c r="K121" s="174">
        <v>64.7</v>
      </c>
      <c r="L121" s="174">
        <v>64.7</v>
      </c>
      <c r="N121" s="181">
        <f t="shared" si="4"/>
        <v>-64.7</v>
      </c>
      <c r="O121" s="181">
        <f t="shared" si="4"/>
        <v>-64.7</v>
      </c>
      <c r="P121" s="181">
        <f t="shared" si="5"/>
        <v>0</v>
      </c>
      <c r="Q121" s="181">
        <f t="shared" si="5"/>
        <v>0</v>
      </c>
      <c r="V121" s="349">
        <v>0</v>
      </c>
      <c r="W121" s="349">
        <v>0</v>
      </c>
    </row>
    <row r="122" spans="1:23" ht="78.75" hidden="1">
      <c r="A122" s="329" t="s">
        <v>149</v>
      </c>
      <c r="B122" s="329"/>
      <c r="C122" s="342" t="s">
        <v>188</v>
      </c>
      <c r="D122" s="342" t="s">
        <v>168</v>
      </c>
      <c r="E122" s="342" t="s">
        <v>157</v>
      </c>
      <c r="F122" s="342" t="s">
        <v>107</v>
      </c>
      <c r="G122" s="342" t="s">
        <v>150</v>
      </c>
      <c r="H122" s="345">
        <v>0</v>
      </c>
      <c r="I122" s="345">
        <v>0</v>
      </c>
      <c r="J122" s="309"/>
      <c r="K122" s="172">
        <v>61.6</v>
      </c>
      <c r="L122" s="172">
        <v>61.6</v>
      </c>
      <c r="N122" s="181">
        <f t="shared" si="4"/>
        <v>-61.6</v>
      </c>
      <c r="O122" s="181">
        <f t="shared" si="4"/>
        <v>-61.6</v>
      </c>
      <c r="P122" s="181">
        <f t="shared" si="5"/>
        <v>0</v>
      </c>
      <c r="Q122" s="181">
        <f t="shared" si="5"/>
        <v>0</v>
      </c>
      <c r="V122" s="345">
        <v>0</v>
      </c>
      <c r="W122" s="345">
        <v>0</v>
      </c>
    </row>
    <row r="123" spans="1:23" ht="31.5" hidden="1">
      <c r="A123" s="328" t="s">
        <v>254</v>
      </c>
      <c r="B123" s="328"/>
      <c r="C123" s="342" t="s">
        <v>188</v>
      </c>
      <c r="D123" s="342" t="s">
        <v>168</v>
      </c>
      <c r="E123" s="342" t="s">
        <v>157</v>
      </c>
      <c r="F123" s="342" t="s">
        <v>107</v>
      </c>
      <c r="G123" s="342" t="s">
        <v>160</v>
      </c>
      <c r="H123" s="345">
        <v>0</v>
      </c>
      <c r="I123" s="345">
        <v>0</v>
      </c>
      <c r="J123" s="309"/>
      <c r="K123" s="172">
        <v>3.1</v>
      </c>
      <c r="L123" s="172">
        <v>3.1</v>
      </c>
      <c r="N123" s="181">
        <f t="shared" si="4"/>
        <v>-3.1</v>
      </c>
      <c r="O123" s="181">
        <f t="shared" si="4"/>
        <v>-3.1</v>
      </c>
      <c r="P123" s="181">
        <f t="shared" si="5"/>
        <v>0</v>
      </c>
      <c r="Q123" s="181">
        <f t="shared" si="5"/>
        <v>0</v>
      </c>
      <c r="V123" s="345">
        <v>0</v>
      </c>
      <c r="W123" s="345">
        <v>0</v>
      </c>
    </row>
    <row r="124" spans="1:23" s="9" customFormat="1" ht="18">
      <c r="A124" s="330" t="s">
        <v>50</v>
      </c>
      <c r="B124" s="330"/>
      <c r="C124" s="341" t="s">
        <v>188</v>
      </c>
      <c r="D124" s="341" t="s">
        <v>168</v>
      </c>
      <c r="E124" s="341" t="s">
        <v>200</v>
      </c>
      <c r="F124" s="341"/>
      <c r="G124" s="341"/>
      <c r="H124" s="388">
        <f>H129+H125</f>
        <v>865.78</v>
      </c>
      <c r="I124" s="350">
        <f>I129</f>
        <v>931.5</v>
      </c>
      <c r="J124" s="311"/>
      <c r="K124" s="175">
        <f>K129</f>
        <v>737.2</v>
      </c>
      <c r="L124" s="175">
        <f>L129</f>
        <v>768.8</v>
      </c>
      <c r="N124" s="181">
        <f t="shared" si="4"/>
        <v>128.57999999999993</v>
      </c>
      <c r="O124" s="181">
        <f t="shared" si="4"/>
        <v>162.70000000000005</v>
      </c>
      <c r="P124" s="181">
        <f t="shared" si="5"/>
        <v>117.44167118827997</v>
      </c>
      <c r="Q124" s="181">
        <f t="shared" si="5"/>
        <v>121.16285119667015</v>
      </c>
      <c r="V124" s="388">
        <f>V129+V125</f>
        <v>865.63</v>
      </c>
      <c r="W124" s="388">
        <f>W129+W125</f>
        <v>914.07</v>
      </c>
    </row>
    <row r="125" spans="1:23" s="9" customFormat="1" ht="18">
      <c r="A125" s="326" t="s">
        <v>525</v>
      </c>
      <c r="B125" s="389"/>
      <c r="C125" s="341"/>
      <c r="D125" s="342" t="s">
        <v>168</v>
      </c>
      <c r="E125" s="342" t="s">
        <v>200</v>
      </c>
      <c r="F125" s="322">
        <v>3100000000</v>
      </c>
      <c r="G125" s="322"/>
      <c r="H125" s="390">
        <f>H126</f>
        <v>87.41</v>
      </c>
      <c r="I125" s="350"/>
      <c r="J125" s="311"/>
      <c r="K125" s="175"/>
      <c r="L125" s="175"/>
      <c r="N125" s="181"/>
      <c r="O125" s="181"/>
      <c r="P125" s="181"/>
      <c r="Q125" s="181"/>
      <c r="V125" s="390">
        <f aca="true" t="shared" si="7" ref="V125:W127">V126</f>
        <v>0</v>
      </c>
      <c r="W125" s="390">
        <f t="shared" si="7"/>
        <v>914.07</v>
      </c>
    </row>
    <row r="126" spans="1:23" s="9" customFormat="1" ht="33" customHeight="1">
      <c r="A126" s="326" t="s">
        <v>526</v>
      </c>
      <c r="B126" s="389"/>
      <c r="C126" s="341"/>
      <c r="D126" s="342" t="s">
        <v>168</v>
      </c>
      <c r="E126" s="342" t="s">
        <v>200</v>
      </c>
      <c r="F126" s="322">
        <v>3100100000</v>
      </c>
      <c r="G126" s="322"/>
      <c r="H126" s="381">
        <f>H127</f>
        <v>87.41</v>
      </c>
      <c r="I126" s="388"/>
      <c r="J126" s="311"/>
      <c r="K126" s="175"/>
      <c r="L126" s="175"/>
      <c r="N126" s="181"/>
      <c r="O126" s="181"/>
      <c r="P126" s="181"/>
      <c r="Q126" s="181"/>
      <c r="V126" s="381">
        <f t="shared" si="7"/>
        <v>0</v>
      </c>
      <c r="W126" s="381">
        <f t="shared" si="7"/>
        <v>914.07</v>
      </c>
    </row>
    <row r="127" spans="1:23" s="9" customFormat="1" ht="63">
      <c r="A127" s="326" t="s">
        <v>527</v>
      </c>
      <c r="B127" s="389"/>
      <c r="C127" s="341"/>
      <c r="D127" s="342" t="s">
        <v>168</v>
      </c>
      <c r="E127" s="342" t="s">
        <v>200</v>
      </c>
      <c r="F127" s="322">
        <v>3100110810</v>
      </c>
      <c r="G127" s="322"/>
      <c r="H127" s="381">
        <f>H128</f>
        <v>87.41</v>
      </c>
      <c r="I127" s="388"/>
      <c r="J127" s="311"/>
      <c r="K127" s="175"/>
      <c r="L127" s="175"/>
      <c r="N127" s="181"/>
      <c r="O127" s="181"/>
      <c r="P127" s="181"/>
      <c r="Q127" s="181"/>
      <c r="V127" s="381">
        <f t="shared" si="7"/>
        <v>0</v>
      </c>
      <c r="W127" s="381">
        <f t="shared" si="7"/>
        <v>914.07</v>
      </c>
    </row>
    <row r="128" spans="1:23" s="9" customFormat="1" ht="31.5">
      <c r="A128" s="329" t="s">
        <v>254</v>
      </c>
      <c r="B128" s="389"/>
      <c r="C128" s="341"/>
      <c r="D128" s="342" t="s">
        <v>168</v>
      </c>
      <c r="E128" s="342" t="s">
        <v>200</v>
      </c>
      <c r="F128" s="322">
        <v>3100110810</v>
      </c>
      <c r="G128" s="391">
        <v>200</v>
      </c>
      <c r="H128" s="392">
        <v>87.41</v>
      </c>
      <c r="I128" s="388"/>
      <c r="J128" s="311"/>
      <c r="K128" s="175"/>
      <c r="L128" s="175"/>
      <c r="N128" s="181"/>
      <c r="O128" s="181"/>
      <c r="P128" s="181"/>
      <c r="Q128" s="181"/>
      <c r="V128" s="392">
        <v>0</v>
      </c>
      <c r="W128" s="392">
        <v>914.07</v>
      </c>
    </row>
    <row r="129" spans="1:23" ht="63" customHeight="1">
      <c r="A129" s="393" t="s">
        <v>494</v>
      </c>
      <c r="B129" s="332"/>
      <c r="C129" s="359">
        <v>950</v>
      </c>
      <c r="D129" s="360">
        <v>4</v>
      </c>
      <c r="E129" s="360">
        <v>9</v>
      </c>
      <c r="F129" s="385" t="s">
        <v>331</v>
      </c>
      <c r="G129" s="386" t="s">
        <v>333</v>
      </c>
      <c r="H129" s="387">
        <f>H131</f>
        <v>778.37</v>
      </c>
      <c r="I129" s="349">
        <f>I130</f>
        <v>931.5</v>
      </c>
      <c r="J129" s="309"/>
      <c r="K129" s="174">
        <f aca="true" t="shared" si="8" ref="K129:L131">K130</f>
        <v>737.2</v>
      </c>
      <c r="L129" s="174">
        <f t="shared" si="8"/>
        <v>768.8</v>
      </c>
      <c r="N129" s="181">
        <f t="shared" si="4"/>
        <v>41.16999999999996</v>
      </c>
      <c r="O129" s="181">
        <f t="shared" si="4"/>
        <v>162.70000000000005</v>
      </c>
      <c r="P129" s="181">
        <f t="shared" si="5"/>
        <v>105.5846446011937</v>
      </c>
      <c r="Q129" s="181">
        <f t="shared" si="5"/>
        <v>121.16285119667015</v>
      </c>
      <c r="V129" s="387">
        <f>V131</f>
        <v>865.63</v>
      </c>
      <c r="W129" s="387">
        <f>W131</f>
        <v>0</v>
      </c>
    </row>
    <row r="130" spans="1:23" ht="75" customHeight="1" hidden="1">
      <c r="A130" s="332" t="s">
        <v>31</v>
      </c>
      <c r="B130" s="332"/>
      <c r="C130" s="359">
        <v>950</v>
      </c>
      <c r="D130" s="360">
        <v>4</v>
      </c>
      <c r="E130" s="360">
        <v>9</v>
      </c>
      <c r="F130" s="361">
        <v>8900500000</v>
      </c>
      <c r="G130" s="362" t="s">
        <v>333</v>
      </c>
      <c r="H130" s="349">
        <v>0</v>
      </c>
      <c r="I130" s="394">
        <f>I131+I133+I135</f>
        <v>931.5</v>
      </c>
      <c r="J130" s="312"/>
      <c r="K130" s="285">
        <f t="shared" si="8"/>
        <v>737.2</v>
      </c>
      <c r="L130" s="174">
        <f t="shared" si="8"/>
        <v>768.8</v>
      </c>
      <c r="N130" s="181">
        <f t="shared" si="4"/>
        <v>-737.2</v>
      </c>
      <c r="O130" s="181">
        <f t="shared" si="4"/>
        <v>162.70000000000005</v>
      </c>
      <c r="P130" s="181">
        <f t="shared" si="5"/>
        <v>0</v>
      </c>
      <c r="Q130" s="181">
        <f t="shared" si="5"/>
        <v>121.16285119667015</v>
      </c>
      <c r="V130" s="349">
        <v>0</v>
      </c>
      <c r="W130" s="349">
        <v>0</v>
      </c>
    </row>
    <row r="131" spans="1:23" ht="30" customHeight="1">
      <c r="A131" s="332" t="s">
        <v>62</v>
      </c>
      <c r="B131" s="332"/>
      <c r="C131" s="359">
        <v>950</v>
      </c>
      <c r="D131" s="360">
        <v>4</v>
      </c>
      <c r="E131" s="360">
        <v>9</v>
      </c>
      <c r="F131" s="361">
        <v>8900100000</v>
      </c>
      <c r="G131" s="362"/>
      <c r="H131" s="349">
        <f>H132</f>
        <v>778.37</v>
      </c>
      <c r="I131" s="349">
        <f>I132</f>
        <v>931.5</v>
      </c>
      <c r="J131" s="309"/>
      <c r="K131" s="174">
        <f t="shared" si="8"/>
        <v>737.2</v>
      </c>
      <c r="L131" s="174">
        <f t="shared" si="8"/>
        <v>768.8</v>
      </c>
      <c r="N131" s="181">
        <f t="shared" si="4"/>
        <v>41.16999999999996</v>
      </c>
      <c r="O131" s="181">
        <f t="shared" si="4"/>
        <v>162.70000000000005</v>
      </c>
      <c r="P131" s="181">
        <f t="shared" si="5"/>
        <v>105.5846446011937</v>
      </c>
      <c r="Q131" s="181">
        <f t="shared" si="5"/>
        <v>121.16285119667015</v>
      </c>
      <c r="V131" s="349">
        <f>V132</f>
        <v>865.63</v>
      </c>
      <c r="W131" s="349">
        <f>W132</f>
        <v>0</v>
      </c>
    </row>
    <row r="132" spans="1:23" ht="31.5">
      <c r="A132" s="332" t="s">
        <v>528</v>
      </c>
      <c r="B132" s="332"/>
      <c r="C132" s="359">
        <v>950</v>
      </c>
      <c r="D132" s="360">
        <v>4</v>
      </c>
      <c r="E132" s="360">
        <v>9</v>
      </c>
      <c r="F132" s="361">
        <v>8900189001</v>
      </c>
      <c r="G132" s="362"/>
      <c r="H132" s="345">
        <f>H133</f>
        <v>778.37</v>
      </c>
      <c r="I132" s="345">
        <v>931.5</v>
      </c>
      <c r="J132" s="309"/>
      <c r="K132" s="172">
        <v>737.2</v>
      </c>
      <c r="L132" s="172">
        <v>768.8</v>
      </c>
      <c r="N132" s="181">
        <f t="shared" si="4"/>
        <v>41.16999999999996</v>
      </c>
      <c r="O132" s="181">
        <f t="shared" si="4"/>
        <v>162.70000000000005</v>
      </c>
      <c r="P132" s="181">
        <f t="shared" si="5"/>
        <v>105.5846446011937</v>
      </c>
      <c r="Q132" s="181">
        <f t="shared" si="5"/>
        <v>121.16285119667015</v>
      </c>
      <c r="V132" s="345">
        <f>V133</f>
        <v>865.63</v>
      </c>
      <c r="W132" s="345">
        <f>W133</f>
        <v>0</v>
      </c>
    </row>
    <row r="133" spans="1:23" ht="31.5">
      <c r="A133" s="329" t="s">
        <v>254</v>
      </c>
      <c r="B133" s="332"/>
      <c r="C133" s="359">
        <v>950</v>
      </c>
      <c r="D133" s="360">
        <v>4</v>
      </c>
      <c r="E133" s="360">
        <v>9</v>
      </c>
      <c r="F133" s="361">
        <v>8900189001</v>
      </c>
      <c r="G133" s="362">
        <v>200</v>
      </c>
      <c r="H133" s="345">
        <v>778.37</v>
      </c>
      <c r="I133" s="343">
        <f>I134</f>
        <v>0</v>
      </c>
      <c r="J133" s="309"/>
      <c r="K133" s="171">
        <f>K134</f>
        <v>0</v>
      </c>
      <c r="L133" s="171">
        <f>L134</f>
        <v>0</v>
      </c>
      <c r="N133" s="181">
        <f t="shared" si="4"/>
        <v>778.37</v>
      </c>
      <c r="O133" s="181">
        <f t="shared" si="4"/>
        <v>0</v>
      </c>
      <c r="P133" s="181" t="e">
        <f t="shared" si="5"/>
        <v>#DIV/0!</v>
      </c>
      <c r="Q133" s="181" t="e">
        <f t="shared" si="5"/>
        <v>#DIV/0!</v>
      </c>
      <c r="V133" s="345">
        <v>865.63</v>
      </c>
      <c r="W133" s="345">
        <v>0</v>
      </c>
    </row>
    <row r="134" spans="1:23" ht="31.5" hidden="1">
      <c r="A134" s="332" t="s">
        <v>254</v>
      </c>
      <c r="B134" s="332"/>
      <c r="C134" s="359">
        <v>950</v>
      </c>
      <c r="D134" s="360">
        <v>4</v>
      </c>
      <c r="E134" s="360">
        <v>9</v>
      </c>
      <c r="F134" s="361" t="s">
        <v>340</v>
      </c>
      <c r="G134" s="362" t="s">
        <v>160</v>
      </c>
      <c r="H134" s="345">
        <v>0</v>
      </c>
      <c r="I134" s="345">
        <v>0</v>
      </c>
      <c r="J134" s="309"/>
      <c r="K134" s="172"/>
      <c r="L134" s="172"/>
      <c r="N134" s="181">
        <f t="shared" si="4"/>
        <v>0</v>
      </c>
      <c r="O134" s="181">
        <f t="shared" si="4"/>
        <v>0</v>
      </c>
      <c r="P134" s="181" t="e">
        <f t="shared" si="5"/>
        <v>#DIV/0!</v>
      </c>
      <c r="Q134" s="181" t="e">
        <f t="shared" si="5"/>
        <v>#DIV/0!</v>
      </c>
      <c r="V134" s="345">
        <v>0</v>
      </c>
      <c r="W134" s="345">
        <v>0</v>
      </c>
    </row>
    <row r="135" spans="1:23" ht="18" hidden="1">
      <c r="A135" s="95" t="s">
        <v>341</v>
      </c>
      <c r="B135" s="95"/>
      <c r="C135" s="359">
        <v>950</v>
      </c>
      <c r="D135" s="360">
        <v>4</v>
      </c>
      <c r="E135" s="360">
        <v>9</v>
      </c>
      <c r="F135" s="361" t="s">
        <v>258</v>
      </c>
      <c r="G135" s="362"/>
      <c r="H135" s="345">
        <f>H136</f>
        <v>0</v>
      </c>
      <c r="I135" s="345">
        <f>I136</f>
        <v>0</v>
      </c>
      <c r="J135" s="309"/>
      <c r="K135" s="172"/>
      <c r="L135" s="172"/>
      <c r="N135" s="181"/>
      <c r="O135" s="181"/>
      <c r="P135" s="181"/>
      <c r="Q135" s="181"/>
      <c r="V135" s="345">
        <f>V136</f>
        <v>0</v>
      </c>
      <c r="W135" s="345">
        <f>W136</f>
        <v>0</v>
      </c>
    </row>
    <row r="136" spans="1:23" ht="31.5" hidden="1">
      <c r="A136" s="332" t="s">
        <v>254</v>
      </c>
      <c r="B136" s="332"/>
      <c r="C136" s="359">
        <v>950</v>
      </c>
      <c r="D136" s="360">
        <v>4</v>
      </c>
      <c r="E136" s="360">
        <v>9</v>
      </c>
      <c r="F136" s="361" t="s">
        <v>258</v>
      </c>
      <c r="G136" s="362">
        <v>200</v>
      </c>
      <c r="H136" s="345">
        <v>0</v>
      </c>
      <c r="I136" s="345">
        <v>0</v>
      </c>
      <c r="J136" s="309"/>
      <c r="K136" s="172"/>
      <c r="L136" s="172"/>
      <c r="N136" s="181"/>
      <c r="O136" s="181"/>
      <c r="P136" s="181"/>
      <c r="Q136" s="181"/>
      <c r="V136" s="345">
        <v>0</v>
      </c>
      <c r="W136" s="345">
        <v>0</v>
      </c>
    </row>
    <row r="137" spans="1:23" s="9" customFormat="1" ht="18" customHeight="1" hidden="1">
      <c r="A137" s="344" t="s">
        <v>57</v>
      </c>
      <c r="B137" s="344"/>
      <c r="C137" s="341" t="s">
        <v>188</v>
      </c>
      <c r="D137" s="341" t="s">
        <v>168</v>
      </c>
      <c r="E137" s="341" t="s">
        <v>184</v>
      </c>
      <c r="F137" s="341"/>
      <c r="G137" s="341"/>
      <c r="H137" s="350">
        <f>H138</f>
        <v>0</v>
      </c>
      <c r="I137" s="350">
        <f>I138</f>
        <v>13</v>
      </c>
      <c r="J137" s="311"/>
      <c r="K137" s="175">
        <f>K138</f>
        <v>10</v>
      </c>
      <c r="L137" s="175">
        <f>L138</f>
        <v>10</v>
      </c>
      <c r="N137" s="181">
        <f t="shared" si="4"/>
        <v>-10</v>
      </c>
      <c r="O137" s="181">
        <f t="shared" si="4"/>
        <v>3</v>
      </c>
      <c r="P137" s="181">
        <f t="shared" si="5"/>
        <v>0</v>
      </c>
      <c r="Q137" s="181">
        <f t="shared" si="5"/>
        <v>130</v>
      </c>
      <c r="V137" s="350">
        <f>V138</f>
        <v>0</v>
      </c>
      <c r="W137" s="350">
        <f>W138</f>
        <v>0</v>
      </c>
    </row>
    <row r="138" spans="1:23" ht="33" customHeight="1" hidden="1">
      <c r="A138" s="326" t="s">
        <v>531</v>
      </c>
      <c r="B138" s="344"/>
      <c r="C138" s="341" t="s">
        <v>188</v>
      </c>
      <c r="D138" s="341" t="s">
        <v>168</v>
      </c>
      <c r="E138" s="341" t="s">
        <v>184</v>
      </c>
      <c r="F138" s="341" t="s">
        <v>318</v>
      </c>
      <c r="G138" s="341"/>
      <c r="H138" s="350">
        <f>H139+H142</f>
        <v>0</v>
      </c>
      <c r="I138" s="350">
        <f>I139+I142</f>
        <v>13</v>
      </c>
      <c r="J138" s="309"/>
      <c r="K138" s="175">
        <f>K139+K142</f>
        <v>10</v>
      </c>
      <c r="L138" s="175">
        <f>L139+L142</f>
        <v>10</v>
      </c>
      <c r="N138" s="181">
        <f t="shared" si="4"/>
        <v>-10</v>
      </c>
      <c r="O138" s="181">
        <f t="shared" si="4"/>
        <v>3</v>
      </c>
      <c r="P138" s="181">
        <f t="shared" si="5"/>
        <v>0</v>
      </c>
      <c r="Q138" s="181">
        <f t="shared" si="5"/>
        <v>130</v>
      </c>
      <c r="V138" s="350">
        <f>V139+V142</f>
        <v>0</v>
      </c>
      <c r="W138" s="350">
        <f>W139+W142</f>
        <v>0</v>
      </c>
    </row>
    <row r="139" spans="1:23" ht="18.75" customHeight="1" hidden="1">
      <c r="A139" s="326" t="s">
        <v>233</v>
      </c>
      <c r="B139" s="329"/>
      <c r="C139" s="342" t="s">
        <v>188</v>
      </c>
      <c r="D139" s="342" t="s">
        <v>168</v>
      </c>
      <c r="E139" s="342" t="s">
        <v>184</v>
      </c>
      <c r="F139" s="342" t="s">
        <v>532</v>
      </c>
      <c r="G139" s="342"/>
      <c r="H139" s="349">
        <f>H140</f>
        <v>0</v>
      </c>
      <c r="I139" s="349">
        <f>I140</f>
        <v>13</v>
      </c>
      <c r="J139" s="309"/>
      <c r="K139" s="174">
        <f>K140</f>
        <v>10</v>
      </c>
      <c r="L139" s="174">
        <f>L140</f>
        <v>10</v>
      </c>
      <c r="N139" s="181">
        <f t="shared" si="4"/>
        <v>-10</v>
      </c>
      <c r="O139" s="181">
        <f t="shared" si="4"/>
        <v>3</v>
      </c>
      <c r="P139" s="181">
        <f t="shared" si="5"/>
        <v>0</v>
      </c>
      <c r="Q139" s="181">
        <f t="shared" si="5"/>
        <v>130</v>
      </c>
      <c r="V139" s="349">
        <f>V140</f>
        <v>0</v>
      </c>
      <c r="W139" s="349">
        <f>W140</f>
        <v>0</v>
      </c>
    </row>
    <row r="140" spans="1:23" ht="15" customHeight="1" hidden="1">
      <c r="A140" s="326" t="s">
        <v>529</v>
      </c>
      <c r="B140" s="329"/>
      <c r="C140" s="342" t="s">
        <v>188</v>
      </c>
      <c r="D140" s="342" t="s">
        <v>168</v>
      </c>
      <c r="E140" s="342" t="s">
        <v>184</v>
      </c>
      <c r="F140" s="342" t="s">
        <v>533</v>
      </c>
      <c r="G140" s="342"/>
      <c r="H140" s="349">
        <v>0</v>
      </c>
      <c r="I140" s="349">
        <v>13</v>
      </c>
      <c r="J140" s="309"/>
      <c r="K140" s="174">
        <v>10</v>
      </c>
      <c r="L140" s="174">
        <v>10</v>
      </c>
      <c r="N140" s="181">
        <f t="shared" si="4"/>
        <v>-10</v>
      </c>
      <c r="O140" s="181">
        <f t="shared" si="4"/>
        <v>3</v>
      </c>
      <c r="P140" s="181">
        <f t="shared" si="5"/>
        <v>0</v>
      </c>
      <c r="Q140" s="181">
        <f t="shared" si="5"/>
        <v>130</v>
      </c>
      <c r="V140" s="349">
        <v>0</v>
      </c>
      <c r="W140" s="349">
        <v>0</v>
      </c>
    </row>
    <row r="141" spans="1:23" ht="31.5" customHeight="1" hidden="1">
      <c r="A141" s="357" t="s">
        <v>254</v>
      </c>
      <c r="B141" s="329"/>
      <c r="C141" s="342" t="s">
        <v>188</v>
      </c>
      <c r="D141" s="342" t="s">
        <v>168</v>
      </c>
      <c r="E141" s="342" t="s">
        <v>184</v>
      </c>
      <c r="F141" s="342" t="s">
        <v>533</v>
      </c>
      <c r="G141" s="342" t="s">
        <v>160</v>
      </c>
      <c r="H141" s="349">
        <v>0</v>
      </c>
      <c r="I141" s="349">
        <f>I142</f>
        <v>0</v>
      </c>
      <c r="J141" s="309"/>
      <c r="K141" s="174">
        <f>K142</f>
        <v>0</v>
      </c>
      <c r="L141" s="174">
        <f>L142</f>
        <v>0</v>
      </c>
      <c r="N141" s="181">
        <f t="shared" si="4"/>
        <v>0</v>
      </c>
      <c r="O141" s="181">
        <f t="shared" si="4"/>
        <v>0</v>
      </c>
      <c r="P141" s="181" t="e">
        <f t="shared" si="5"/>
        <v>#DIV/0!</v>
      </c>
      <c r="Q141" s="181" t="e">
        <f t="shared" si="5"/>
        <v>#DIV/0!</v>
      </c>
      <c r="V141" s="349">
        <v>0</v>
      </c>
      <c r="W141" s="349">
        <v>0</v>
      </c>
    </row>
    <row r="142" spans="1:23" ht="31.5" hidden="1">
      <c r="A142" s="329" t="s">
        <v>151</v>
      </c>
      <c r="B142" s="329"/>
      <c r="C142" s="342" t="s">
        <v>188</v>
      </c>
      <c r="D142" s="342" t="s">
        <v>168</v>
      </c>
      <c r="E142" s="342" t="s">
        <v>184</v>
      </c>
      <c r="F142" s="342" t="s">
        <v>319</v>
      </c>
      <c r="G142" s="342" t="s">
        <v>530</v>
      </c>
      <c r="H142" s="346"/>
      <c r="I142" s="346"/>
      <c r="J142" s="309"/>
      <c r="K142" s="173"/>
      <c r="L142" s="173"/>
      <c r="N142" s="181">
        <f t="shared" si="4"/>
        <v>0</v>
      </c>
      <c r="O142" s="181">
        <f t="shared" si="4"/>
        <v>0</v>
      </c>
      <c r="P142" s="181" t="e">
        <f t="shared" si="5"/>
        <v>#DIV/0!</v>
      </c>
      <c r="Q142" s="181" t="e">
        <f t="shared" si="5"/>
        <v>#DIV/0!</v>
      </c>
      <c r="V142" s="346"/>
      <c r="W142" s="346"/>
    </row>
    <row r="143" spans="1:23" s="9" customFormat="1" ht="16.5" customHeight="1">
      <c r="A143" s="330" t="s">
        <v>11</v>
      </c>
      <c r="B143" s="330"/>
      <c r="C143" s="341" t="s">
        <v>188</v>
      </c>
      <c r="D143" s="341" t="s">
        <v>191</v>
      </c>
      <c r="E143" s="341"/>
      <c r="F143" s="341"/>
      <c r="G143" s="341"/>
      <c r="H143" s="350">
        <f>H144+H153+H163</f>
        <v>7130.055</v>
      </c>
      <c r="I143" s="350">
        <f>I144+I153+I163</f>
        <v>132.5</v>
      </c>
      <c r="J143" s="311"/>
      <c r="K143" s="175">
        <f>K144+K153+K163</f>
        <v>100</v>
      </c>
      <c r="L143" s="175">
        <f>L144+L153+L163</f>
        <v>100</v>
      </c>
      <c r="N143" s="181">
        <f t="shared" si="4"/>
        <v>7030.055</v>
      </c>
      <c r="O143" s="181">
        <f t="shared" si="4"/>
        <v>32.5</v>
      </c>
      <c r="P143" s="181">
        <f t="shared" si="5"/>
        <v>7130.055</v>
      </c>
      <c r="Q143" s="181">
        <f t="shared" si="5"/>
        <v>132.5</v>
      </c>
      <c r="V143" s="350">
        <f>V144+V153+V163</f>
        <v>1467.17</v>
      </c>
      <c r="W143" s="350">
        <f>W144+W153+W163</f>
        <v>1211.08</v>
      </c>
    </row>
    <row r="144" spans="1:23" ht="18" hidden="1">
      <c r="A144" s="344" t="s">
        <v>192</v>
      </c>
      <c r="B144" s="344"/>
      <c r="C144" s="341" t="s">
        <v>188</v>
      </c>
      <c r="D144" s="341" t="s">
        <v>191</v>
      </c>
      <c r="E144" s="341" t="s">
        <v>157</v>
      </c>
      <c r="F144" s="341"/>
      <c r="G144" s="341"/>
      <c r="H144" s="350">
        <f>H145+H150</f>
        <v>0</v>
      </c>
      <c r="I144" s="350">
        <f>I145+I150</f>
        <v>0</v>
      </c>
      <c r="J144" s="309"/>
      <c r="K144" s="175">
        <f>K145+K150</f>
        <v>0</v>
      </c>
      <c r="L144" s="175">
        <f>L145+L150</f>
        <v>0</v>
      </c>
      <c r="N144" s="181">
        <f t="shared" si="4"/>
        <v>0</v>
      </c>
      <c r="O144" s="181">
        <f t="shared" si="4"/>
        <v>0</v>
      </c>
      <c r="P144" s="181" t="e">
        <f t="shared" si="5"/>
        <v>#DIV/0!</v>
      </c>
      <c r="Q144" s="181" t="e">
        <f t="shared" si="5"/>
        <v>#DIV/0!</v>
      </c>
      <c r="V144" s="350">
        <f>V145+V150</f>
        <v>0</v>
      </c>
      <c r="W144" s="350">
        <f>W145+W150</f>
        <v>0</v>
      </c>
    </row>
    <row r="145" spans="1:23" ht="18" hidden="1">
      <c r="A145" s="330" t="s">
        <v>11</v>
      </c>
      <c r="B145" s="330"/>
      <c r="C145" s="341" t="s">
        <v>188</v>
      </c>
      <c r="D145" s="341" t="s">
        <v>191</v>
      </c>
      <c r="E145" s="341" t="s">
        <v>157</v>
      </c>
      <c r="F145" s="342" t="s">
        <v>320</v>
      </c>
      <c r="G145" s="341"/>
      <c r="H145" s="350">
        <f>H146+H148</f>
        <v>0</v>
      </c>
      <c r="I145" s="350">
        <f>I146+I148</f>
        <v>0</v>
      </c>
      <c r="J145" s="309"/>
      <c r="K145" s="175">
        <f>K146+K148</f>
        <v>0</v>
      </c>
      <c r="L145" s="175">
        <f>L146+L148</f>
        <v>0</v>
      </c>
      <c r="N145" s="181">
        <f t="shared" si="4"/>
        <v>0</v>
      </c>
      <c r="O145" s="181">
        <f t="shared" si="4"/>
        <v>0</v>
      </c>
      <c r="P145" s="181" t="e">
        <f t="shared" si="5"/>
        <v>#DIV/0!</v>
      </c>
      <c r="Q145" s="181" t="e">
        <f t="shared" si="5"/>
        <v>#DIV/0!</v>
      </c>
      <c r="V145" s="350">
        <f>V146+V148</f>
        <v>0</v>
      </c>
      <c r="W145" s="350">
        <f>W146+W148</f>
        <v>0</v>
      </c>
    </row>
    <row r="146" spans="1:23" ht="47.25" hidden="1">
      <c r="A146" s="329" t="s">
        <v>321</v>
      </c>
      <c r="B146" s="329"/>
      <c r="C146" s="342" t="s">
        <v>188</v>
      </c>
      <c r="D146" s="342" t="s">
        <v>191</v>
      </c>
      <c r="E146" s="342" t="s">
        <v>157</v>
      </c>
      <c r="F146" s="342" t="s">
        <v>322</v>
      </c>
      <c r="G146" s="341"/>
      <c r="H146" s="349">
        <f>H147</f>
        <v>0</v>
      </c>
      <c r="I146" s="349">
        <f>I147</f>
        <v>0</v>
      </c>
      <c r="J146" s="309"/>
      <c r="K146" s="174">
        <f>K147</f>
        <v>0</v>
      </c>
      <c r="L146" s="174">
        <f>L147</f>
        <v>0</v>
      </c>
      <c r="N146" s="181">
        <f t="shared" si="4"/>
        <v>0</v>
      </c>
      <c r="O146" s="181">
        <f t="shared" si="4"/>
        <v>0</v>
      </c>
      <c r="P146" s="181" t="e">
        <f t="shared" si="5"/>
        <v>#DIV/0!</v>
      </c>
      <c r="Q146" s="181" t="e">
        <f t="shared" si="5"/>
        <v>#DIV/0!</v>
      </c>
      <c r="V146" s="349">
        <f>V147</f>
        <v>0</v>
      </c>
      <c r="W146" s="349">
        <f>W147</f>
        <v>0</v>
      </c>
    </row>
    <row r="147" spans="1:23" ht="39.75" customHeight="1" hidden="1">
      <c r="A147" s="347" t="s">
        <v>71</v>
      </c>
      <c r="B147" s="347"/>
      <c r="C147" s="342" t="s">
        <v>188</v>
      </c>
      <c r="D147" s="342" t="s">
        <v>191</v>
      </c>
      <c r="E147" s="342" t="s">
        <v>157</v>
      </c>
      <c r="F147" s="342" t="s">
        <v>322</v>
      </c>
      <c r="G147" s="342" t="s">
        <v>225</v>
      </c>
      <c r="H147" s="395"/>
      <c r="I147" s="395"/>
      <c r="J147" s="309"/>
      <c r="K147" s="182"/>
      <c r="L147" s="182"/>
      <c r="N147" s="181">
        <f t="shared" si="4"/>
        <v>0</v>
      </c>
      <c r="O147" s="181">
        <f t="shared" si="4"/>
        <v>0</v>
      </c>
      <c r="P147" s="181" t="e">
        <f t="shared" si="5"/>
        <v>#DIV/0!</v>
      </c>
      <c r="Q147" s="181" t="e">
        <f t="shared" si="5"/>
        <v>#DIV/0!</v>
      </c>
      <c r="V147" s="395"/>
      <c r="W147" s="395"/>
    </row>
    <row r="148" spans="1:23" ht="20.25" customHeight="1" hidden="1">
      <c r="A148" s="329" t="s">
        <v>260</v>
      </c>
      <c r="B148" s="329"/>
      <c r="C148" s="342" t="s">
        <v>188</v>
      </c>
      <c r="D148" s="342" t="s">
        <v>191</v>
      </c>
      <c r="E148" s="342" t="s">
        <v>157</v>
      </c>
      <c r="F148" s="342" t="s">
        <v>261</v>
      </c>
      <c r="G148" s="342"/>
      <c r="H148" s="395">
        <f>H149</f>
        <v>0</v>
      </c>
      <c r="I148" s="395">
        <f>I149</f>
        <v>0</v>
      </c>
      <c r="J148" s="309"/>
      <c r="K148" s="182">
        <f>K149</f>
        <v>0</v>
      </c>
      <c r="L148" s="182">
        <f>L149</f>
        <v>0</v>
      </c>
      <c r="N148" s="181">
        <f t="shared" si="4"/>
        <v>0</v>
      </c>
      <c r="O148" s="181">
        <f t="shared" si="4"/>
        <v>0</v>
      </c>
      <c r="P148" s="181" t="e">
        <f t="shared" si="5"/>
        <v>#DIV/0!</v>
      </c>
      <c r="Q148" s="181" t="e">
        <f t="shared" si="5"/>
        <v>#DIV/0!</v>
      </c>
      <c r="V148" s="395">
        <f>V149</f>
        <v>0</v>
      </c>
      <c r="W148" s="395">
        <f>W149</f>
        <v>0</v>
      </c>
    </row>
    <row r="149" spans="1:23" ht="39.75" customHeight="1" hidden="1">
      <c r="A149" s="329" t="s">
        <v>254</v>
      </c>
      <c r="B149" s="329"/>
      <c r="C149" s="342" t="s">
        <v>188</v>
      </c>
      <c r="D149" s="342" t="s">
        <v>191</v>
      </c>
      <c r="E149" s="342" t="s">
        <v>157</v>
      </c>
      <c r="F149" s="342" t="s">
        <v>261</v>
      </c>
      <c r="G149" s="342" t="s">
        <v>160</v>
      </c>
      <c r="H149" s="395"/>
      <c r="I149" s="395"/>
      <c r="J149" s="309"/>
      <c r="K149" s="182"/>
      <c r="L149" s="182"/>
      <c r="N149" s="181">
        <f t="shared" si="4"/>
        <v>0</v>
      </c>
      <c r="O149" s="181">
        <f t="shared" si="4"/>
        <v>0</v>
      </c>
      <c r="P149" s="181" t="e">
        <f t="shared" si="5"/>
        <v>#DIV/0!</v>
      </c>
      <c r="Q149" s="181" t="e">
        <f t="shared" si="5"/>
        <v>#DIV/0!</v>
      </c>
      <c r="V149" s="395"/>
      <c r="W149" s="395"/>
    </row>
    <row r="150" spans="1:23" ht="43.5" customHeight="1" hidden="1">
      <c r="A150" s="62" t="s">
        <v>278</v>
      </c>
      <c r="B150" s="396"/>
      <c r="C150" s="397" t="s">
        <v>188</v>
      </c>
      <c r="D150" s="397" t="s">
        <v>191</v>
      </c>
      <c r="E150" s="397" t="s">
        <v>157</v>
      </c>
      <c r="F150" s="398" t="s">
        <v>355</v>
      </c>
      <c r="G150" s="397"/>
      <c r="H150" s="387">
        <f>H152</f>
        <v>0</v>
      </c>
      <c r="I150" s="387">
        <f>I152</f>
        <v>0</v>
      </c>
      <c r="J150" s="309"/>
      <c r="K150" s="183">
        <f>K152</f>
        <v>0</v>
      </c>
      <c r="L150" s="183">
        <f>L152</f>
        <v>0</v>
      </c>
      <c r="N150" s="181">
        <f t="shared" si="4"/>
        <v>0</v>
      </c>
      <c r="O150" s="181">
        <f t="shared" si="4"/>
        <v>0</v>
      </c>
      <c r="P150" s="181" t="e">
        <f t="shared" si="5"/>
        <v>#DIV/0!</v>
      </c>
      <c r="Q150" s="181" t="e">
        <f t="shared" si="5"/>
        <v>#DIV/0!</v>
      </c>
      <c r="V150" s="387">
        <f>V152</f>
        <v>0</v>
      </c>
      <c r="W150" s="387">
        <f>W152</f>
        <v>0</v>
      </c>
    </row>
    <row r="151" spans="1:23" ht="47.25" hidden="1">
      <c r="A151" s="62" t="s">
        <v>278</v>
      </c>
      <c r="B151" s="62"/>
      <c r="C151" s="342" t="s">
        <v>188</v>
      </c>
      <c r="D151" s="342" t="s">
        <v>191</v>
      </c>
      <c r="E151" s="342" t="s">
        <v>157</v>
      </c>
      <c r="F151" s="399" t="s">
        <v>39</v>
      </c>
      <c r="G151" s="342"/>
      <c r="H151" s="349">
        <f>H152</f>
        <v>0</v>
      </c>
      <c r="I151" s="349">
        <f>I152</f>
        <v>0</v>
      </c>
      <c r="J151" s="309"/>
      <c r="K151" s="174">
        <f>K152</f>
        <v>0</v>
      </c>
      <c r="L151" s="174">
        <f>L152</f>
        <v>0</v>
      </c>
      <c r="N151" s="181">
        <f t="shared" si="4"/>
        <v>0</v>
      </c>
      <c r="O151" s="181">
        <f t="shared" si="4"/>
        <v>0</v>
      </c>
      <c r="P151" s="181" t="e">
        <f t="shared" si="5"/>
        <v>#DIV/0!</v>
      </c>
      <c r="Q151" s="181" t="e">
        <f t="shared" si="5"/>
        <v>#DIV/0!</v>
      </c>
      <c r="V151" s="349">
        <f>V152</f>
        <v>0</v>
      </c>
      <c r="W151" s="349">
        <f>W152</f>
        <v>0</v>
      </c>
    </row>
    <row r="152" spans="1:23" ht="47.25" hidden="1">
      <c r="A152" s="400" t="s">
        <v>226</v>
      </c>
      <c r="B152" s="400"/>
      <c r="C152" s="342" t="s">
        <v>188</v>
      </c>
      <c r="D152" s="342" t="s">
        <v>191</v>
      </c>
      <c r="E152" s="342" t="s">
        <v>157</v>
      </c>
      <c r="F152" s="399" t="s">
        <v>39</v>
      </c>
      <c r="G152" s="342" t="s">
        <v>225</v>
      </c>
      <c r="H152" s="349"/>
      <c r="I152" s="349"/>
      <c r="J152" s="308"/>
      <c r="K152" s="174"/>
      <c r="L152" s="174"/>
      <c r="N152" s="181">
        <f t="shared" si="4"/>
        <v>0</v>
      </c>
      <c r="O152" s="181">
        <f t="shared" si="4"/>
        <v>0</v>
      </c>
      <c r="P152" s="181" t="e">
        <f t="shared" si="5"/>
        <v>#DIV/0!</v>
      </c>
      <c r="Q152" s="181" t="e">
        <f t="shared" si="5"/>
        <v>#DIV/0!</v>
      </c>
      <c r="V152" s="349"/>
      <c r="W152" s="349"/>
    </row>
    <row r="153" spans="1:23" s="9" customFormat="1" ht="18">
      <c r="A153" s="344" t="s">
        <v>193</v>
      </c>
      <c r="B153" s="344"/>
      <c r="C153" s="341" t="s">
        <v>188</v>
      </c>
      <c r="D153" s="341" t="s">
        <v>191</v>
      </c>
      <c r="E153" s="341" t="s">
        <v>158</v>
      </c>
      <c r="F153" s="341"/>
      <c r="G153" s="341"/>
      <c r="H153" s="350">
        <f>H156</f>
        <v>342.5</v>
      </c>
      <c r="I153" s="350">
        <f>I156</f>
        <v>125</v>
      </c>
      <c r="J153" s="313"/>
      <c r="K153" s="175">
        <f>K154</f>
        <v>100</v>
      </c>
      <c r="L153" s="175">
        <f>L154</f>
        <v>100</v>
      </c>
      <c r="N153" s="181">
        <f t="shared" si="4"/>
        <v>242.5</v>
      </c>
      <c r="O153" s="181">
        <f t="shared" si="4"/>
        <v>25</v>
      </c>
      <c r="P153" s="181">
        <f t="shared" si="5"/>
        <v>342.5</v>
      </c>
      <c r="Q153" s="181">
        <f t="shared" si="5"/>
        <v>125</v>
      </c>
      <c r="V153" s="350">
        <f>V156</f>
        <v>740</v>
      </c>
      <c r="W153" s="350">
        <f>W156</f>
        <v>359.03</v>
      </c>
    </row>
    <row r="154" spans="1:23" ht="16.5" customHeight="1" hidden="1">
      <c r="A154" s="330" t="s">
        <v>11</v>
      </c>
      <c r="B154" s="330"/>
      <c r="C154" s="341" t="s">
        <v>188</v>
      </c>
      <c r="D154" s="341" t="s">
        <v>191</v>
      </c>
      <c r="E154" s="341" t="s">
        <v>158</v>
      </c>
      <c r="F154" s="342" t="s">
        <v>320</v>
      </c>
      <c r="G154" s="342"/>
      <c r="H154" s="349">
        <f>H155</f>
        <v>342.5</v>
      </c>
      <c r="I154" s="349">
        <f>I155</f>
        <v>0</v>
      </c>
      <c r="J154" s="308"/>
      <c r="K154" s="174">
        <f>K155</f>
        <v>100</v>
      </c>
      <c r="L154" s="174">
        <f>L155</f>
        <v>100</v>
      </c>
      <c r="N154" s="181">
        <f t="shared" si="4"/>
        <v>242.5</v>
      </c>
      <c r="O154" s="181">
        <f t="shared" si="4"/>
        <v>-100</v>
      </c>
      <c r="P154" s="181">
        <f t="shared" si="5"/>
        <v>342.5</v>
      </c>
      <c r="Q154" s="181">
        <f t="shared" si="5"/>
        <v>0</v>
      </c>
      <c r="V154" s="349">
        <f>V155</f>
        <v>740</v>
      </c>
      <c r="W154" s="349">
        <f>W155</f>
        <v>359.03</v>
      </c>
    </row>
    <row r="155" spans="1:23" ht="18" hidden="1">
      <c r="A155" s="344" t="s">
        <v>193</v>
      </c>
      <c r="B155" s="344"/>
      <c r="C155" s="341" t="s">
        <v>188</v>
      </c>
      <c r="D155" s="341" t="s">
        <v>191</v>
      </c>
      <c r="E155" s="341" t="s">
        <v>158</v>
      </c>
      <c r="F155" s="341"/>
      <c r="G155" s="341"/>
      <c r="H155" s="350">
        <f>H159</f>
        <v>342.5</v>
      </c>
      <c r="I155" s="350">
        <f>I159</f>
        <v>0</v>
      </c>
      <c r="J155" s="308"/>
      <c r="K155" s="175">
        <f>K159</f>
        <v>100</v>
      </c>
      <c r="L155" s="175">
        <f>L159</f>
        <v>100</v>
      </c>
      <c r="N155" s="181">
        <f t="shared" si="4"/>
        <v>242.5</v>
      </c>
      <c r="O155" s="181">
        <f t="shared" si="4"/>
        <v>-100</v>
      </c>
      <c r="P155" s="181">
        <f t="shared" si="5"/>
        <v>342.5</v>
      </c>
      <c r="Q155" s="181">
        <f t="shared" si="5"/>
        <v>0</v>
      </c>
      <c r="V155" s="350">
        <f>V159</f>
        <v>740</v>
      </c>
      <c r="W155" s="350">
        <f>W159</f>
        <v>359.03</v>
      </c>
    </row>
    <row r="156" spans="1:23" ht="31.5">
      <c r="A156" s="329" t="s">
        <v>534</v>
      </c>
      <c r="B156" s="344"/>
      <c r="C156" s="341" t="s">
        <v>188</v>
      </c>
      <c r="D156" s="360">
        <v>5</v>
      </c>
      <c r="E156" s="360">
        <v>2</v>
      </c>
      <c r="F156" s="401">
        <v>3500000000</v>
      </c>
      <c r="G156" s="402"/>
      <c r="H156" s="350">
        <f>H157</f>
        <v>342.5</v>
      </c>
      <c r="I156" s="350">
        <f>I157</f>
        <v>125</v>
      </c>
      <c r="J156" s="308"/>
      <c r="K156" s="175"/>
      <c r="L156" s="175"/>
      <c r="N156" s="181"/>
      <c r="O156" s="181"/>
      <c r="P156" s="181"/>
      <c r="Q156" s="181"/>
      <c r="V156" s="350">
        <f aca="true" t="shared" si="9" ref="V156:W158">V157</f>
        <v>740</v>
      </c>
      <c r="W156" s="350">
        <f t="shared" si="9"/>
        <v>359.03</v>
      </c>
    </row>
    <row r="157" spans="1:23" ht="34.5" customHeight="1">
      <c r="A157" s="326" t="s">
        <v>535</v>
      </c>
      <c r="B157" s="344"/>
      <c r="C157" s="341" t="s">
        <v>188</v>
      </c>
      <c r="D157" s="360">
        <v>5</v>
      </c>
      <c r="E157" s="360">
        <v>2</v>
      </c>
      <c r="F157" s="401">
        <v>3500200000</v>
      </c>
      <c r="G157" s="402"/>
      <c r="H157" s="350">
        <f>H158</f>
        <v>342.5</v>
      </c>
      <c r="I157" s="350">
        <f>I158</f>
        <v>125</v>
      </c>
      <c r="J157" s="308"/>
      <c r="K157" s="175"/>
      <c r="L157" s="175"/>
      <c r="N157" s="181"/>
      <c r="O157" s="181"/>
      <c r="P157" s="181"/>
      <c r="Q157" s="181"/>
      <c r="V157" s="350">
        <f t="shared" si="9"/>
        <v>740</v>
      </c>
      <c r="W157" s="350">
        <f t="shared" si="9"/>
        <v>359.03</v>
      </c>
    </row>
    <row r="158" spans="1:23" ht="18">
      <c r="A158" s="326" t="s">
        <v>536</v>
      </c>
      <c r="B158" s="344"/>
      <c r="C158" s="341" t="s">
        <v>188</v>
      </c>
      <c r="D158" s="360">
        <v>5</v>
      </c>
      <c r="E158" s="360">
        <v>2</v>
      </c>
      <c r="F158" s="401">
        <v>3500211200</v>
      </c>
      <c r="G158" s="402"/>
      <c r="H158" s="350">
        <f>H159</f>
        <v>342.5</v>
      </c>
      <c r="I158" s="350">
        <v>125</v>
      </c>
      <c r="J158" s="308"/>
      <c r="K158" s="175"/>
      <c r="L158" s="175"/>
      <c r="N158" s="181"/>
      <c r="O158" s="181"/>
      <c r="P158" s="181"/>
      <c r="Q158" s="181"/>
      <c r="V158" s="350">
        <f t="shared" si="9"/>
        <v>740</v>
      </c>
      <c r="W158" s="350">
        <f t="shared" si="9"/>
        <v>359.03</v>
      </c>
    </row>
    <row r="159" spans="1:23" ht="31.5">
      <c r="A159" s="329" t="s">
        <v>254</v>
      </c>
      <c r="B159" s="332"/>
      <c r="C159" s="359">
        <v>950</v>
      </c>
      <c r="D159" s="360">
        <v>5</v>
      </c>
      <c r="E159" s="360">
        <v>2</v>
      </c>
      <c r="F159" s="401">
        <v>3500211200</v>
      </c>
      <c r="G159" s="362">
        <v>200</v>
      </c>
      <c r="H159" s="345">
        <v>342.5</v>
      </c>
      <c r="I159" s="345">
        <f>I160</f>
        <v>0</v>
      </c>
      <c r="J159" s="308"/>
      <c r="K159" s="172">
        <f aca="true" t="shared" si="10" ref="K159:L161">K160</f>
        <v>100</v>
      </c>
      <c r="L159" s="172">
        <f t="shared" si="10"/>
        <v>100</v>
      </c>
      <c r="N159" s="181">
        <f aca="true" t="shared" si="11" ref="N159:O246">H159-K159</f>
        <v>242.5</v>
      </c>
      <c r="O159" s="181">
        <f t="shared" si="11"/>
        <v>-100</v>
      </c>
      <c r="P159" s="181">
        <f aca="true" t="shared" si="12" ref="P159:Q246">H159/K159*100</f>
        <v>342.5</v>
      </c>
      <c r="Q159" s="181">
        <f t="shared" si="12"/>
        <v>0</v>
      </c>
      <c r="V159" s="345">
        <v>740</v>
      </c>
      <c r="W159" s="345">
        <v>359.03</v>
      </c>
    </row>
    <row r="160" spans="1:23" ht="78.75" hidden="1">
      <c r="A160" s="332" t="s">
        <v>270</v>
      </c>
      <c r="B160" s="332"/>
      <c r="C160" s="359">
        <v>950</v>
      </c>
      <c r="D160" s="360">
        <v>5</v>
      </c>
      <c r="E160" s="360">
        <v>2</v>
      </c>
      <c r="F160" s="361">
        <v>8801000000</v>
      </c>
      <c r="G160" s="362" t="s">
        <v>333</v>
      </c>
      <c r="H160" s="346">
        <f>H161</f>
        <v>0</v>
      </c>
      <c r="I160" s="346">
        <f>I161</f>
        <v>0</v>
      </c>
      <c r="J160" s="308"/>
      <c r="K160" s="173">
        <f t="shared" si="10"/>
        <v>100</v>
      </c>
      <c r="L160" s="173">
        <f t="shared" si="10"/>
        <v>100</v>
      </c>
      <c r="N160" s="181">
        <f t="shared" si="11"/>
        <v>-100</v>
      </c>
      <c r="O160" s="181">
        <f t="shared" si="11"/>
        <v>-100</v>
      </c>
      <c r="P160" s="181">
        <f t="shared" si="12"/>
        <v>0</v>
      </c>
      <c r="Q160" s="181">
        <f t="shared" si="12"/>
        <v>0</v>
      </c>
      <c r="V160" s="346">
        <f>V161</f>
        <v>0</v>
      </c>
      <c r="W160" s="346">
        <f>W161</f>
        <v>0</v>
      </c>
    </row>
    <row r="161" spans="1:23" ht="18" hidden="1">
      <c r="A161" s="332" t="s">
        <v>342</v>
      </c>
      <c r="B161" s="332"/>
      <c r="C161" s="359">
        <v>950</v>
      </c>
      <c r="D161" s="360">
        <v>5</v>
      </c>
      <c r="E161" s="360">
        <v>2</v>
      </c>
      <c r="F161" s="361">
        <v>8801000001</v>
      </c>
      <c r="G161" s="362" t="s">
        <v>333</v>
      </c>
      <c r="H161" s="345">
        <f>H162</f>
        <v>0</v>
      </c>
      <c r="I161" s="345">
        <f>I162</f>
        <v>0</v>
      </c>
      <c r="J161" s="308"/>
      <c r="K161" s="172">
        <f t="shared" si="10"/>
        <v>100</v>
      </c>
      <c r="L161" s="172">
        <f t="shared" si="10"/>
        <v>100</v>
      </c>
      <c r="N161" s="181">
        <f t="shared" si="11"/>
        <v>-100</v>
      </c>
      <c r="O161" s="181">
        <f t="shared" si="11"/>
        <v>-100</v>
      </c>
      <c r="P161" s="181">
        <f t="shared" si="12"/>
        <v>0</v>
      </c>
      <c r="Q161" s="181">
        <f t="shared" si="12"/>
        <v>0</v>
      </c>
      <c r="V161" s="345">
        <f>V162</f>
        <v>0</v>
      </c>
      <c r="W161" s="345">
        <f>W162</f>
        <v>0</v>
      </c>
    </row>
    <row r="162" spans="1:23" ht="31.5" hidden="1">
      <c r="A162" s="332" t="s">
        <v>254</v>
      </c>
      <c r="B162" s="332"/>
      <c r="C162" s="359">
        <v>950</v>
      </c>
      <c r="D162" s="360">
        <v>5</v>
      </c>
      <c r="E162" s="360">
        <v>2</v>
      </c>
      <c r="F162" s="361">
        <v>8801000001</v>
      </c>
      <c r="G162" s="362" t="s">
        <v>160</v>
      </c>
      <c r="H162" s="345">
        <v>0</v>
      </c>
      <c r="I162" s="371">
        <v>0</v>
      </c>
      <c r="J162" s="308"/>
      <c r="K162" s="172">
        <v>100</v>
      </c>
      <c r="L162" s="184">
        <v>100</v>
      </c>
      <c r="N162" s="181">
        <f t="shared" si="11"/>
        <v>-100</v>
      </c>
      <c r="O162" s="181">
        <f t="shared" si="11"/>
        <v>-100</v>
      </c>
      <c r="P162" s="181">
        <f t="shared" si="12"/>
        <v>0</v>
      </c>
      <c r="Q162" s="181">
        <f t="shared" si="12"/>
        <v>0</v>
      </c>
      <c r="V162" s="345">
        <v>0</v>
      </c>
      <c r="W162" s="345">
        <v>0</v>
      </c>
    </row>
    <row r="163" spans="1:23" s="9" customFormat="1" ht="18">
      <c r="A163" s="344" t="s">
        <v>194</v>
      </c>
      <c r="B163" s="344"/>
      <c r="C163" s="341" t="s">
        <v>188</v>
      </c>
      <c r="D163" s="341" t="s">
        <v>191</v>
      </c>
      <c r="E163" s="341" t="s">
        <v>167</v>
      </c>
      <c r="F163" s="341"/>
      <c r="G163" s="341"/>
      <c r="H163" s="350">
        <f>H164+H178+H199</f>
        <v>6787.555</v>
      </c>
      <c r="I163" s="350">
        <f>I187</f>
        <v>7.5</v>
      </c>
      <c r="J163" s="311"/>
      <c r="K163" s="175">
        <f>K187</f>
        <v>0</v>
      </c>
      <c r="L163" s="175">
        <f>L187</f>
        <v>0</v>
      </c>
      <c r="N163" s="181">
        <f t="shared" si="11"/>
        <v>6787.555</v>
      </c>
      <c r="O163" s="181">
        <f t="shared" si="11"/>
        <v>7.5</v>
      </c>
      <c r="P163" s="181" t="e">
        <f t="shared" si="12"/>
        <v>#DIV/0!</v>
      </c>
      <c r="Q163" s="181" t="e">
        <f t="shared" si="12"/>
        <v>#DIV/0!</v>
      </c>
      <c r="V163" s="350">
        <f>V164+V178+V199</f>
        <v>727.17</v>
      </c>
      <c r="W163" s="350">
        <f>W164+W178+W199</f>
        <v>852.05</v>
      </c>
    </row>
    <row r="164" spans="1:23" s="9" customFormat="1" ht="31.5">
      <c r="A164" s="329" t="s">
        <v>534</v>
      </c>
      <c r="B164" s="344"/>
      <c r="C164" s="342" t="s">
        <v>188</v>
      </c>
      <c r="D164" s="341" t="s">
        <v>191</v>
      </c>
      <c r="E164" s="341" t="s">
        <v>167</v>
      </c>
      <c r="F164" s="342" t="s">
        <v>320</v>
      </c>
      <c r="G164" s="341"/>
      <c r="H164" s="350">
        <f>H165</f>
        <v>725.88</v>
      </c>
      <c r="I164" s="350">
        <f>I165</f>
        <v>681.4000000000001</v>
      </c>
      <c r="J164" s="311"/>
      <c r="K164" s="270"/>
      <c r="L164" s="270"/>
      <c r="N164" s="271"/>
      <c r="O164" s="271"/>
      <c r="P164" s="271"/>
      <c r="Q164" s="271"/>
      <c r="V164" s="350">
        <f>V165</f>
        <v>727.17</v>
      </c>
      <c r="W164" s="350">
        <f>W165</f>
        <v>852.05</v>
      </c>
    </row>
    <row r="165" spans="1:23" s="9" customFormat="1" ht="31.5">
      <c r="A165" s="333" t="s">
        <v>537</v>
      </c>
      <c r="B165" s="344"/>
      <c r="C165" s="342" t="s">
        <v>188</v>
      </c>
      <c r="D165" s="342" t="s">
        <v>191</v>
      </c>
      <c r="E165" s="342" t="s">
        <v>167</v>
      </c>
      <c r="F165" s="342" t="s">
        <v>538</v>
      </c>
      <c r="G165" s="342"/>
      <c r="H165" s="349">
        <f>H168+H170+H172+H176+H174</f>
        <v>725.88</v>
      </c>
      <c r="I165" s="349">
        <f>I168+I170+I172+I176+I190</f>
        <v>681.4000000000001</v>
      </c>
      <c r="J165" s="311"/>
      <c r="K165" s="270"/>
      <c r="L165" s="270"/>
      <c r="N165" s="271"/>
      <c r="O165" s="271"/>
      <c r="P165" s="271"/>
      <c r="Q165" s="271"/>
      <c r="V165" s="349">
        <f>V168+V170+V172+V176+V174</f>
        <v>727.17</v>
      </c>
      <c r="W165" s="349">
        <f>W168+W170+W172+W176+W174</f>
        <v>852.05</v>
      </c>
    </row>
    <row r="166" spans="1:23" s="9" customFormat="1" ht="31.5" hidden="1">
      <c r="A166" s="329" t="s">
        <v>534</v>
      </c>
      <c r="B166" s="344"/>
      <c r="C166" s="342"/>
      <c r="D166" s="342" t="s">
        <v>191</v>
      </c>
      <c r="E166" s="342" t="s">
        <v>167</v>
      </c>
      <c r="F166" s="342"/>
      <c r="G166" s="342"/>
      <c r="H166" s="349"/>
      <c r="I166" s="349"/>
      <c r="J166" s="311"/>
      <c r="K166" s="270"/>
      <c r="L166" s="270"/>
      <c r="N166" s="271"/>
      <c r="O166" s="271"/>
      <c r="P166" s="271"/>
      <c r="Q166" s="271"/>
      <c r="V166" s="349"/>
      <c r="W166" s="349"/>
    </row>
    <row r="167" spans="1:23" s="9" customFormat="1" ht="18" hidden="1">
      <c r="A167" s="328"/>
      <c r="B167" s="344"/>
      <c r="C167" s="342"/>
      <c r="D167" s="342"/>
      <c r="E167" s="342"/>
      <c r="F167" s="342"/>
      <c r="G167" s="342"/>
      <c r="H167" s="349"/>
      <c r="I167" s="349"/>
      <c r="J167" s="311"/>
      <c r="K167" s="270"/>
      <c r="L167" s="270"/>
      <c r="N167" s="271"/>
      <c r="O167" s="271"/>
      <c r="P167" s="271"/>
      <c r="Q167" s="271"/>
      <c r="V167" s="349"/>
      <c r="W167" s="349"/>
    </row>
    <row r="168" spans="1:23" s="9" customFormat="1" ht="18">
      <c r="A168" s="344" t="s">
        <v>195</v>
      </c>
      <c r="B168" s="344"/>
      <c r="C168" s="342" t="s">
        <v>188</v>
      </c>
      <c r="D168" s="341" t="s">
        <v>191</v>
      </c>
      <c r="E168" s="341" t="s">
        <v>167</v>
      </c>
      <c r="F168" s="342" t="s">
        <v>539</v>
      </c>
      <c r="G168" s="342"/>
      <c r="H168" s="349">
        <f>H169</f>
        <v>116</v>
      </c>
      <c r="I168" s="349">
        <f>I169</f>
        <v>230.6</v>
      </c>
      <c r="J168" s="311"/>
      <c r="K168" s="270"/>
      <c r="L168" s="270"/>
      <c r="N168" s="271"/>
      <c r="O168" s="271"/>
      <c r="P168" s="271"/>
      <c r="Q168" s="271"/>
      <c r="V168" s="349">
        <f>V169</f>
        <v>56</v>
      </c>
      <c r="W168" s="349">
        <f>W169</f>
        <v>432.05</v>
      </c>
    </row>
    <row r="169" spans="1:23" s="9" customFormat="1" ht="31.5">
      <c r="A169" s="329" t="s">
        <v>254</v>
      </c>
      <c r="B169" s="344"/>
      <c r="C169" s="342" t="s">
        <v>188</v>
      </c>
      <c r="D169" s="342" t="s">
        <v>191</v>
      </c>
      <c r="E169" s="342" t="s">
        <v>167</v>
      </c>
      <c r="F169" s="342" t="s">
        <v>539</v>
      </c>
      <c r="G169" s="342" t="s">
        <v>160</v>
      </c>
      <c r="H169" s="349">
        <v>116</v>
      </c>
      <c r="I169" s="349">
        <v>230.6</v>
      </c>
      <c r="J169" s="311"/>
      <c r="K169" s="270"/>
      <c r="L169" s="270"/>
      <c r="N169" s="271"/>
      <c r="O169" s="271"/>
      <c r="P169" s="271"/>
      <c r="Q169" s="271"/>
      <c r="V169" s="349">
        <v>56</v>
      </c>
      <c r="W169" s="349">
        <v>432.05</v>
      </c>
    </row>
    <row r="170" spans="1:23" s="9" customFormat="1" ht="63" hidden="1">
      <c r="A170" s="330" t="s">
        <v>572</v>
      </c>
      <c r="B170" s="344"/>
      <c r="C170" s="342" t="s">
        <v>188</v>
      </c>
      <c r="D170" s="341" t="s">
        <v>191</v>
      </c>
      <c r="E170" s="341" t="s">
        <v>167</v>
      </c>
      <c r="F170" s="342" t="s">
        <v>573</v>
      </c>
      <c r="G170" s="341"/>
      <c r="H170" s="350">
        <f>H171</f>
        <v>0</v>
      </c>
      <c r="I170" s="350">
        <f>I171</f>
        <v>0</v>
      </c>
      <c r="J170" s="311"/>
      <c r="K170" s="270"/>
      <c r="L170" s="270"/>
      <c r="N170" s="271"/>
      <c r="O170" s="271"/>
      <c r="P170" s="271"/>
      <c r="Q170" s="271"/>
      <c r="V170" s="350">
        <f>V171</f>
        <v>0</v>
      </c>
      <c r="W170" s="350">
        <f>W171</f>
        <v>0</v>
      </c>
    </row>
    <row r="171" spans="1:23" s="9" customFormat="1" ht="31.5" hidden="1">
      <c r="A171" s="328" t="s">
        <v>151</v>
      </c>
      <c r="B171" s="344"/>
      <c r="C171" s="342" t="s">
        <v>188</v>
      </c>
      <c r="D171" s="342" t="s">
        <v>191</v>
      </c>
      <c r="E171" s="342" t="s">
        <v>167</v>
      </c>
      <c r="F171" s="342" t="s">
        <v>573</v>
      </c>
      <c r="G171" s="342" t="s">
        <v>160</v>
      </c>
      <c r="H171" s="345">
        <v>0</v>
      </c>
      <c r="I171" s="345">
        <v>0</v>
      </c>
      <c r="J171" s="311"/>
      <c r="K171" s="270"/>
      <c r="L171" s="270"/>
      <c r="N171" s="271"/>
      <c r="O171" s="271"/>
      <c r="P171" s="271"/>
      <c r="Q171" s="271"/>
      <c r="V171" s="345">
        <v>0</v>
      </c>
      <c r="W171" s="345">
        <v>0</v>
      </c>
    </row>
    <row r="172" spans="1:23" s="9" customFormat="1" ht="18" customHeight="1">
      <c r="A172" s="344" t="s">
        <v>52</v>
      </c>
      <c r="B172" s="344"/>
      <c r="C172" s="342" t="s">
        <v>188</v>
      </c>
      <c r="D172" s="341" t="s">
        <v>191</v>
      </c>
      <c r="E172" s="341" t="s">
        <v>167</v>
      </c>
      <c r="F172" s="342" t="s">
        <v>540</v>
      </c>
      <c r="G172" s="341"/>
      <c r="H172" s="343">
        <f>H173</f>
        <v>100</v>
      </c>
      <c r="I172" s="343">
        <f>I173</f>
        <v>80</v>
      </c>
      <c r="J172" s="311"/>
      <c r="K172" s="270"/>
      <c r="L172" s="270"/>
      <c r="N172" s="271"/>
      <c r="O172" s="271"/>
      <c r="P172" s="271"/>
      <c r="Q172" s="271"/>
      <c r="V172" s="343">
        <f>V173</f>
        <v>251.17</v>
      </c>
      <c r="W172" s="343">
        <f>W173</f>
        <v>0</v>
      </c>
    </row>
    <row r="173" spans="1:23" s="9" customFormat="1" ht="31.5">
      <c r="A173" s="329" t="s">
        <v>151</v>
      </c>
      <c r="B173" s="344"/>
      <c r="C173" s="342" t="s">
        <v>188</v>
      </c>
      <c r="D173" s="342" t="s">
        <v>191</v>
      </c>
      <c r="E173" s="342" t="s">
        <v>167</v>
      </c>
      <c r="F173" s="342" t="s">
        <v>540</v>
      </c>
      <c r="G173" s="342" t="s">
        <v>160</v>
      </c>
      <c r="H173" s="345">
        <v>100</v>
      </c>
      <c r="I173" s="345">
        <v>80</v>
      </c>
      <c r="J173" s="311"/>
      <c r="K173" s="270"/>
      <c r="L173" s="270"/>
      <c r="N173" s="271"/>
      <c r="O173" s="271"/>
      <c r="P173" s="271"/>
      <c r="Q173" s="271"/>
      <c r="V173" s="345">
        <v>251.17</v>
      </c>
      <c r="W173" s="345">
        <v>0</v>
      </c>
    </row>
    <row r="174" spans="1:23" s="9" customFormat="1" ht="40.5" customHeight="1" hidden="1">
      <c r="A174" s="403" t="s">
        <v>440</v>
      </c>
      <c r="B174" s="344"/>
      <c r="C174" s="342" t="s">
        <v>188</v>
      </c>
      <c r="D174" s="342" t="s">
        <v>191</v>
      </c>
      <c r="E174" s="342" t="s">
        <v>167</v>
      </c>
      <c r="F174" s="404">
        <v>3505074110</v>
      </c>
      <c r="G174" s="404"/>
      <c r="H174" s="405">
        <v>0</v>
      </c>
      <c r="I174" s="345"/>
      <c r="J174" s="311"/>
      <c r="K174" s="270"/>
      <c r="L174" s="270"/>
      <c r="N174" s="271"/>
      <c r="O174" s="271"/>
      <c r="P174" s="271"/>
      <c r="Q174" s="271"/>
      <c r="V174" s="405">
        <v>0</v>
      </c>
      <c r="W174" s="405">
        <v>0</v>
      </c>
    </row>
    <row r="175" spans="1:23" s="9" customFormat="1" ht="31.5" hidden="1">
      <c r="A175" s="403" t="s">
        <v>151</v>
      </c>
      <c r="B175" s="344"/>
      <c r="C175" s="342"/>
      <c r="D175" s="342" t="s">
        <v>191</v>
      </c>
      <c r="E175" s="342" t="s">
        <v>167</v>
      </c>
      <c r="F175" s="404">
        <v>3505074110</v>
      </c>
      <c r="G175" s="404">
        <v>200</v>
      </c>
      <c r="H175" s="405">
        <v>0</v>
      </c>
      <c r="I175" s="345"/>
      <c r="J175" s="311"/>
      <c r="K175" s="270"/>
      <c r="L175" s="270"/>
      <c r="N175" s="271"/>
      <c r="O175" s="271"/>
      <c r="P175" s="271"/>
      <c r="Q175" s="271"/>
      <c r="V175" s="405">
        <v>0</v>
      </c>
      <c r="W175" s="405">
        <v>0</v>
      </c>
    </row>
    <row r="176" spans="1:23" s="9" customFormat="1" ht="31.5">
      <c r="A176" s="406" t="s">
        <v>277</v>
      </c>
      <c r="B176" s="407"/>
      <c r="C176" s="397" t="s">
        <v>188</v>
      </c>
      <c r="D176" s="397" t="s">
        <v>191</v>
      </c>
      <c r="E176" s="397" t="s">
        <v>167</v>
      </c>
      <c r="F176" s="342" t="s">
        <v>541</v>
      </c>
      <c r="G176" s="397"/>
      <c r="H176" s="345">
        <f>H177</f>
        <v>509.88</v>
      </c>
      <c r="I176" s="345">
        <f>I177</f>
        <v>363.3</v>
      </c>
      <c r="J176" s="311"/>
      <c r="K176" s="270"/>
      <c r="L176" s="270"/>
      <c r="N176" s="271"/>
      <c r="O176" s="271"/>
      <c r="P176" s="271"/>
      <c r="Q176" s="271"/>
      <c r="V176" s="345">
        <f>V177</f>
        <v>420</v>
      </c>
      <c r="W176" s="345">
        <f>W177</f>
        <v>420</v>
      </c>
    </row>
    <row r="177" spans="1:23" s="9" customFormat="1" ht="31.5">
      <c r="A177" s="408" t="s">
        <v>254</v>
      </c>
      <c r="B177" s="344"/>
      <c r="C177" s="342" t="s">
        <v>188</v>
      </c>
      <c r="D177" s="342" t="s">
        <v>191</v>
      </c>
      <c r="E177" s="342" t="s">
        <v>167</v>
      </c>
      <c r="F177" s="342" t="s">
        <v>541</v>
      </c>
      <c r="G177" s="342" t="s">
        <v>160</v>
      </c>
      <c r="H177" s="345">
        <v>509.88</v>
      </c>
      <c r="I177" s="345">
        <v>363.3</v>
      </c>
      <c r="J177" s="311"/>
      <c r="K177" s="270"/>
      <c r="L177" s="270"/>
      <c r="N177" s="271"/>
      <c r="O177" s="271"/>
      <c r="P177" s="271"/>
      <c r="Q177" s="271"/>
      <c r="V177" s="345">
        <v>420</v>
      </c>
      <c r="W177" s="345">
        <v>420</v>
      </c>
    </row>
    <row r="178" spans="1:23" s="9" customFormat="1" ht="97.5" customHeight="1" hidden="1">
      <c r="A178" s="409" t="s">
        <v>416</v>
      </c>
      <c r="B178" s="344"/>
      <c r="C178" s="342" t="s">
        <v>188</v>
      </c>
      <c r="D178" s="410" t="s">
        <v>191</v>
      </c>
      <c r="E178" s="410" t="s">
        <v>167</v>
      </c>
      <c r="F178" s="410" t="s">
        <v>418</v>
      </c>
      <c r="G178" s="410"/>
      <c r="H178" s="411">
        <f>H179</f>
        <v>0</v>
      </c>
      <c r="I178" s="411">
        <f>I179</f>
        <v>2488.1000000000004</v>
      </c>
      <c r="J178" s="311"/>
      <c r="K178" s="270"/>
      <c r="L178" s="270"/>
      <c r="N178" s="271"/>
      <c r="O178" s="271"/>
      <c r="P178" s="271"/>
      <c r="Q178" s="271"/>
      <c r="V178" s="411">
        <f>V179</f>
        <v>0</v>
      </c>
      <c r="W178" s="411">
        <f>W179</f>
        <v>0</v>
      </c>
    </row>
    <row r="179" spans="1:23" s="9" customFormat="1" ht="40.5" customHeight="1" hidden="1">
      <c r="A179" s="412" t="s">
        <v>441</v>
      </c>
      <c r="B179" s="344"/>
      <c r="C179" s="342" t="s">
        <v>188</v>
      </c>
      <c r="D179" s="410" t="s">
        <v>191</v>
      </c>
      <c r="E179" s="410" t="s">
        <v>167</v>
      </c>
      <c r="F179" s="410" t="s">
        <v>420</v>
      </c>
      <c r="G179" s="410"/>
      <c r="H179" s="411">
        <f>H182</f>
        <v>0</v>
      </c>
      <c r="I179" s="411">
        <f>I182+I184+I180</f>
        <v>2488.1000000000004</v>
      </c>
      <c r="J179" s="311"/>
      <c r="K179" s="270"/>
      <c r="L179" s="270"/>
      <c r="N179" s="271"/>
      <c r="O179" s="271"/>
      <c r="P179" s="271"/>
      <c r="Q179" s="271"/>
      <c r="V179" s="411">
        <f>V182</f>
        <v>0</v>
      </c>
      <c r="W179" s="411">
        <f>W182</f>
        <v>0</v>
      </c>
    </row>
    <row r="180" spans="1:23" s="9" customFormat="1" ht="47.25" hidden="1">
      <c r="A180" s="412" t="s">
        <v>442</v>
      </c>
      <c r="B180" s="344"/>
      <c r="C180" s="342" t="s">
        <v>188</v>
      </c>
      <c r="D180" s="410" t="s">
        <v>191</v>
      </c>
      <c r="E180" s="410" t="s">
        <v>167</v>
      </c>
      <c r="F180" s="410" t="s">
        <v>421</v>
      </c>
      <c r="G180" s="410"/>
      <c r="H180" s="411">
        <f>H181</f>
        <v>0</v>
      </c>
      <c r="I180" s="411">
        <f>I181</f>
        <v>8.3</v>
      </c>
      <c r="J180" s="311"/>
      <c r="K180" s="270"/>
      <c r="L180" s="270"/>
      <c r="N180" s="271"/>
      <c r="O180" s="271"/>
      <c r="P180" s="271"/>
      <c r="Q180" s="271"/>
      <c r="V180" s="411">
        <f>V181</f>
        <v>0</v>
      </c>
      <c r="W180" s="411">
        <f>W181</f>
        <v>0</v>
      </c>
    </row>
    <row r="181" spans="1:23" s="9" customFormat="1" ht="31.5" hidden="1">
      <c r="A181" s="412" t="s">
        <v>151</v>
      </c>
      <c r="B181" s="344"/>
      <c r="C181" s="342" t="s">
        <v>188</v>
      </c>
      <c r="D181" s="410" t="s">
        <v>191</v>
      </c>
      <c r="E181" s="410" t="s">
        <v>167</v>
      </c>
      <c r="F181" s="410" t="s">
        <v>421</v>
      </c>
      <c r="G181" s="410" t="s">
        <v>160</v>
      </c>
      <c r="H181" s="411">
        <v>0</v>
      </c>
      <c r="I181" s="411">
        <v>8.3</v>
      </c>
      <c r="J181" s="311"/>
      <c r="K181" s="270"/>
      <c r="L181" s="270"/>
      <c r="N181" s="271"/>
      <c r="O181" s="271"/>
      <c r="P181" s="271"/>
      <c r="Q181" s="271"/>
      <c r="V181" s="411">
        <v>0</v>
      </c>
      <c r="W181" s="411">
        <v>0</v>
      </c>
    </row>
    <row r="182" spans="1:23" s="9" customFormat="1" ht="31.5" hidden="1">
      <c r="A182" s="412" t="s">
        <v>443</v>
      </c>
      <c r="B182" s="344"/>
      <c r="C182" s="342" t="s">
        <v>188</v>
      </c>
      <c r="D182" s="410" t="s">
        <v>191</v>
      </c>
      <c r="E182" s="410" t="s">
        <v>167</v>
      </c>
      <c r="F182" s="410" t="s">
        <v>444</v>
      </c>
      <c r="G182" s="410"/>
      <c r="H182" s="411">
        <f>H183</f>
        <v>0</v>
      </c>
      <c r="I182" s="411">
        <f>I183</f>
        <v>1542.5</v>
      </c>
      <c r="J182" s="311"/>
      <c r="K182" s="270"/>
      <c r="L182" s="270"/>
      <c r="N182" s="271"/>
      <c r="O182" s="271"/>
      <c r="P182" s="271"/>
      <c r="Q182" s="271"/>
      <c r="V182" s="411">
        <f>V183</f>
        <v>0</v>
      </c>
      <c r="W182" s="411">
        <f>W183</f>
        <v>0</v>
      </c>
    </row>
    <row r="183" spans="1:23" s="9" customFormat="1" ht="31.5" hidden="1">
      <c r="A183" s="412" t="s">
        <v>151</v>
      </c>
      <c r="B183" s="344"/>
      <c r="C183" s="342" t="s">
        <v>188</v>
      </c>
      <c r="D183" s="410" t="s">
        <v>191</v>
      </c>
      <c r="E183" s="410" t="s">
        <v>167</v>
      </c>
      <c r="F183" s="410" t="s">
        <v>444</v>
      </c>
      <c r="G183" s="410" t="s">
        <v>160</v>
      </c>
      <c r="H183" s="411">
        <v>0</v>
      </c>
      <c r="I183" s="411">
        <v>1542.5</v>
      </c>
      <c r="J183" s="311"/>
      <c r="K183" s="270"/>
      <c r="L183" s="270"/>
      <c r="N183" s="271"/>
      <c r="O183" s="271"/>
      <c r="P183" s="271"/>
      <c r="Q183" s="271"/>
      <c r="V183" s="411">
        <v>0</v>
      </c>
      <c r="W183" s="411">
        <v>0</v>
      </c>
    </row>
    <row r="184" spans="1:23" s="9" customFormat="1" ht="18" hidden="1">
      <c r="A184" s="412" t="s">
        <v>415</v>
      </c>
      <c r="B184" s="344"/>
      <c r="C184" s="342" t="s">
        <v>188</v>
      </c>
      <c r="D184" s="410" t="s">
        <v>191</v>
      </c>
      <c r="E184" s="410" t="s">
        <v>167</v>
      </c>
      <c r="F184" s="410" t="s">
        <v>444</v>
      </c>
      <c r="G184" s="410"/>
      <c r="H184" s="411">
        <f>H185</f>
        <v>786.7</v>
      </c>
      <c r="I184" s="411">
        <f>I185</f>
        <v>937.3</v>
      </c>
      <c r="J184" s="311"/>
      <c r="K184" s="270"/>
      <c r="L184" s="270"/>
      <c r="N184" s="271"/>
      <c r="O184" s="271"/>
      <c r="P184" s="271"/>
      <c r="Q184" s="271"/>
      <c r="V184" s="411">
        <f>V185</f>
        <v>786.7</v>
      </c>
      <c r="W184" s="411">
        <f>W185</f>
        <v>786.7</v>
      </c>
    </row>
    <row r="185" spans="1:23" s="9" customFormat="1" ht="31.5" hidden="1">
      <c r="A185" s="412" t="s">
        <v>151</v>
      </c>
      <c r="B185" s="344"/>
      <c r="C185" s="342" t="s">
        <v>188</v>
      </c>
      <c r="D185" s="410" t="s">
        <v>191</v>
      </c>
      <c r="E185" s="410" t="s">
        <v>167</v>
      </c>
      <c r="F185" s="410" t="s">
        <v>444</v>
      </c>
      <c r="G185" s="410" t="s">
        <v>160</v>
      </c>
      <c r="H185" s="411">
        <v>786.7</v>
      </c>
      <c r="I185" s="411">
        <v>937.3</v>
      </c>
      <c r="J185" s="311"/>
      <c r="K185" s="270"/>
      <c r="L185" s="270"/>
      <c r="N185" s="271"/>
      <c r="O185" s="271"/>
      <c r="P185" s="271"/>
      <c r="Q185" s="271"/>
      <c r="V185" s="411">
        <v>786.7</v>
      </c>
      <c r="W185" s="411">
        <v>786.7</v>
      </c>
    </row>
    <row r="186" spans="1:23" ht="78.75" hidden="1">
      <c r="A186" s="409" t="s">
        <v>416</v>
      </c>
      <c r="B186" s="408"/>
      <c r="C186" s="342" t="s">
        <v>188</v>
      </c>
      <c r="D186" s="410" t="s">
        <v>191</v>
      </c>
      <c r="E186" s="410" t="s">
        <v>167</v>
      </c>
      <c r="F186" s="410" t="s">
        <v>418</v>
      </c>
      <c r="G186" s="410"/>
      <c r="H186" s="413">
        <f>H187</f>
        <v>0</v>
      </c>
      <c r="I186" s="411">
        <f>I187</f>
        <v>7.5</v>
      </c>
      <c r="J186" s="309"/>
      <c r="K186" s="1"/>
      <c r="L186" s="1"/>
      <c r="V186" s="413">
        <f aca="true" t="shared" si="13" ref="V186:W188">V187</f>
        <v>0</v>
      </c>
      <c r="W186" s="413">
        <f t="shared" si="13"/>
        <v>0</v>
      </c>
    </row>
    <row r="187" spans="1:23" ht="47.25" hidden="1">
      <c r="A187" s="412" t="s">
        <v>417</v>
      </c>
      <c r="B187" s="408"/>
      <c r="C187" s="342" t="s">
        <v>188</v>
      </c>
      <c r="D187" s="410" t="s">
        <v>191</v>
      </c>
      <c r="E187" s="410" t="s">
        <v>167</v>
      </c>
      <c r="F187" s="410" t="s">
        <v>420</v>
      </c>
      <c r="G187" s="410"/>
      <c r="H187" s="413">
        <f>H188</f>
        <v>0</v>
      </c>
      <c r="I187" s="411">
        <f>I188+I190+I192</f>
        <v>7.5</v>
      </c>
      <c r="J187" s="309"/>
      <c r="K187" s="1"/>
      <c r="L187" s="1"/>
      <c r="V187" s="413">
        <f t="shared" si="13"/>
        <v>0</v>
      </c>
      <c r="W187" s="413">
        <f t="shared" si="13"/>
        <v>0</v>
      </c>
    </row>
    <row r="188" spans="1:23" ht="18" hidden="1">
      <c r="A188" s="412" t="s">
        <v>419</v>
      </c>
      <c r="B188" s="408"/>
      <c r="C188" s="342" t="s">
        <v>188</v>
      </c>
      <c r="D188" s="410" t="s">
        <v>191</v>
      </c>
      <c r="E188" s="410" t="s">
        <v>167</v>
      </c>
      <c r="F188" s="410" t="s">
        <v>421</v>
      </c>
      <c r="G188" s="410"/>
      <c r="H188" s="413">
        <f>H189</f>
        <v>0</v>
      </c>
      <c r="I188" s="411">
        <f>I189</f>
        <v>0</v>
      </c>
      <c r="J188" s="309"/>
      <c r="K188" s="1"/>
      <c r="L188" s="1"/>
      <c r="V188" s="413">
        <f t="shared" si="13"/>
        <v>0</v>
      </c>
      <c r="W188" s="413">
        <f t="shared" si="13"/>
        <v>0</v>
      </c>
    </row>
    <row r="189" spans="1:23" ht="31.5" hidden="1">
      <c r="A189" s="412" t="s">
        <v>151</v>
      </c>
      <c r="B189" s="408"/>
      <c r="C189" s="342" t="s">
        <v>188</v>
      </c>
      <c r="D189" s="410" t="s">
        <v>191</v>
      </c>
      <c r="E189" s="410" t="s">
        <v>167</v>
      </c>
      <c r="F189" s="410" t="s">
        <v>421</v>
      </c>
      <c r="G189" s="410" t="s">
        <v>160</v>
      </c>
      <c r="H189" s="413">
        <v>0</v>
      </c>
      <c r="I189" s="411"/>
      <c r="J189" s="309"/>
      <c r="K189" s="1"/>
      <c r="L189" s="1"/>
      <c r="V189" s="413">
        <v>0</v>
      </c>
      <c r="W189" s="413">
        <v>0</v>
      </c>
    </row>
    <row r="190" spans="1:23" ht="18" hidden="1">
      <c r="A190" s="412" t="s">
        <v>414</v>
      </c>
      <c r="B190" s="408"/>
      <c r="C190" s="342" t="s">
        <v>188</v>
      </c>
      <c r="D190" s="410" t="s">
        <v>191</v>
      </c>
      <c r="E190" s="410" t="s">
        <v>167</v>
      </c>
      <c r="F190" s="410" t="s">
        <v>422</v>
      </c>
      <c r="G190" s="410"/>
      <c r="H190" s="413"/>
      <c r="I190" s="411">
        <f>I191</f>
        <v>7.5</v>
      </c>
      <c r="J190" s="309"/>
      <c r="K190" s="1"/>
      <c r="L190" s="1"/>
      <c r="V190" s="413"/>
      <c r="W190" s="413"/>
    </row>
    <row r="191" spans="1:23" ht="31.5" hidden="1">
      <c r="A191" s="412" t="s">
        <v>151</v>
      </c>
      <c r="B191" s="408"/>
      <c r="C191" s="342" t="s">
        <v>188</v>
      </c>
      <c r="D191" s="410" t="s">
        <v>191</v>
      </c>
      <c r="E191" s="410" t="s">
        <v>167</v>
      </c>
      <c r="F191" s="410" t="s">
        <v>422</v>
      </c>
      <c r="G191" s="410" t="s">
        <v>160</v>
      </c>
      <c r="H191" s="413"/>
      <c r="I191" s="411">
        <v>7.5</v>
      </c>
      <c r="J191" s="309"/>
      <c r="K191" s="1"/>
      <c r="L191" s="1"/>
      <c r="V191" s="413"/>
      <c r="W191" s="413"/>
    </row>
    <row r="192" spans="1:23" s="9" customFormat="1" ht="31.5" hidden="1">
      <c r="A192" s="344" t="s">
        <v>52</v>
      </c>
      <c r="B192" s="344"/>
      <c r="C192" s="341" t="s">
        <v>188</v>
      </c>
      <c r="D192" s="341" t="s">
        <v>191</v>
      </c>
      <c r="E192" s="341" t="s">
        <v>167</v>
      </c>
      <c r="F192" s="341" t="s">
        <v>7</v>
      </c>
      <c r="G192" s="341"/>
      <c r="H192" s="343">
        <f>H193</f>
        <v>0</v>
      </c>
      <c r="I192" s="343">
        <f>I193</f>
        <v>0</v>
      </c>
      <c r="J192" s="311"/>
      <c r="K192" s="171">
        <f>K193</f>
        <v>0</v>
      </c>
      <c r="L192" s="171">
        <f>L193</f>
        <v>0</v>
      </c>
      <c r="N192" s="181">
        <f t="shared" si="11"/>
        <v>0</v>
      </c>
      <c r="O192" s="181">
        <f t="shared" si="11"/>
        <v>0</v>
      </c>
      <c r="P192" s="181" t="e">
        <f t="shared" si="12"/>
        <v>#DIV/0!</v>
      </c>
      <c r="Q192" s="181" t="e">
        <f t="shared" si="12"/>
        <v>#DIV/0!</v>
      </c>
      <c r="V192" s="343">
        <f>V193</f>
        <v>0</v>
      </c>
      <c r="W192" s="343">
        <f>W193</f>
        <v>0</v>
      </c>
    </row>
    <row r="193" spans="1:23" ht="31.5" hidden="1">
      <c r="A193" s="329" t="s">
        <v>151</v>
      </c>
      <c r="B193" s="329"/>
      <c r="C193" s="342" t="s">
        <v>188</v>
      </c>
      <c r="D193" s="342" t="s">
        <v>191</v>
      </c>
      <c r="E193" s="342" t="s">
        <v>167</v>
      </c>
      <c r="F193" s="342" t="s">
        <v>7</v>
      </c>
      <c r="G193" s="342" t="s">
        <v>160</v>
      </c>
      <c r="H193" s="345">
        <v>0</v>
      </c>
      <c r="I193" s="345">
        <v>0</v>
      </c>
      <c r="J193" s="309"/>
      <c r="K193" s="172">
        <v>0</v>
      </c>
      <c r="L193" s="172">
        <v>0</v>
      </c>
      <c r="N193" s="181">
        <f t="shared" si="11"/>
        <v>0</v>
      </c>
      <c r="O193" s="181">
        <f t="shared" si="11"/>
        <v>0</v>
      </c>
      <c r="P193" s="181" t="e">
        <f t="shared" si="12"/>
        <v>#DIV/0!</v>
      </c>
      <c r="Q193" s="181" t="e">
        <f t="shared" si="12"/>
        <v>#DIV/0!</v>
      </c>
      <c r="V193" s="345">
        <v>0</v>
      </c>
      <c r="W193" s="345">
        <v>0</v>
      </c>
    </row>
    <row r="194" spans="1:23" ht="18" hidden="1">
      <c r="A194" s="414"/>
      <c r="B194" s="414"/>
      <c r="C194" s="342"/>
      <c r="D194" s="342"/>
      <c r="E194" s="342"/>
      <c r="F194" s="342"/>
      <c r="G194" s="342"/>
      <c r="H194" s="345"/>
      <c r="I194" s="345"/>
      <c r="J194" s="309"/>
      <c r="K194" s="172"/>
      <c r="L194" s="172"/>
      <c r="N194" s="181">
        <f t="shared" si="11"/>
        <v>0</v>
      </c>
      <c r="O194" s="181">
        <f t="shared" si="11"/>
        <v>0</v>
      </c>
      <c r="P194" s="181" t="e">
        <f t="shared" si="12"/>
        <v>#DIV/0!</v>
      </c>
      <c r="Q194" s="181" t="e">
        <f t="shared" si="12"/>
        <v>#DIV/0!</v>
      </c>
      <c r="V194" s="345"/>
      <c r="W194" s="345"/>
    </row>
    <row r="195" spans="1:23" ht="31.5" hidden="1">
      <c r="A195" s="415" t="s">
        <v>277</v>
      </c>
      <c r="B195" s="415"/>
      <c r="C195" s="342" t="s">
        <v>188</v>
      </c>
      <c r="D195" s="342" t="s">
        <v>191</v>
      </c>
      <c r="E195" s="342" t="s">
        <v>167</v>
      </c>
      <c r="F195" s="342" t="s">
        <v>275</v>
      </c>
      <c r="G195" s="342"/>
      <c r="H195" s="345">
        <f>H196</f>
        <v>0</v>
      </c>
      <c r="I195" s="345">
        <f>I196</f>
        <v>0</v>
      </c>
      <c r="J195" s="309"/>
      <c r="K195" s="172">
        <f>K196</f>
        <v>0</v>
      </c>
      <c r="L195" s="172">
        <f>L196</f>
        <v>0</v>
      </c>
      <c r="N195" s="181">
        <f t="shared" si="11"/>
        <v>0</v>
      </c>
      <c r="O195" s="181">
        <f t="shared" si="11"/>
        <v>0</v>
      </c>
      <c r="P195" s="181" t="e">
        <f t="shared" si="12"/>
        <v>#DIV/0!</v>
      </c>
      <c r="Q195" s="181" t="e">
        <f t="shared" si="12"/>
        <v>#DIV/0!</v>
      </c>
      <c r="V195" s="345">
        <f>V196</f>
        <v>0</v>
      </c>
      <c r="W195" s="345">
        <f>W196</f>
        <v>0</v>
      </c>
    </row>
    <row r="196" spans="1:23" ht="31.5" hidden="1">
      <c r="A196" s="321" t="s">
        <v>254</v>
      </c>
      <c r="B196" s="321"/>
      <c r="C196" s="342" t="s">
        <v>188</v>
      </c>
      <c r="D196" s="342" t="s">
        <v>191</v>
      </c>
      <c r="E196" s="342" t="s">
        <v>167</v>
      </c>
      <c r="F196" s="342" t="s">
        <v>275</v>
      </c>
      <c r="G196" s="342" t="s">
        <v>160</v>
      </c>
      <c r="H196" s="345"/>
      <c r="I196" s="345"/>
      <c r="J196" s="309"/>
      <c r="K196" s="172"/>
      <c r="L196" s="172"/>
      <c r="N196" s="181">
        <f t="shared" si="11"/>
        <v>0</v>
      </c>
      <c r="O196" s="181">
        <f t="shared" si="11"/>
        <v>0</v>
      </c>
      <c r="P196" s="181" t="e">
        <f t="shared" si="12"/>
        <v>#DIV/0!</v>
      </c>
      <c r="Q196" s="181" t="e">
        <f t="shared" si="12"/>
        <v>#DIV/0!</v>
      </c>
      <c r="V196" s="345"/>
      <c r="W196" s="345"/>
    </row>
    <row r="197" spans="1:23" ht="31.5" hidden="1">
      <c r="A197" s="415" t="s">
        <v>279</v>
      </c>
      <c r="B197" s="415"/>
      <c r="C197" s="342" t="s">
        <v>188</v>
      </c>
      <c r="D197" s="342" t="s">
        <v>191</v>
      </c>
      <c r="E197" s="342" t="s">
        <v>167</v>
      </c>
      <c r="F197" s="342" t="s">
        <v>276</v>
      </c>
      <c r="G197" s="342"/>
      <c r="H197" s="345">
        <f>H198</f>
        <v>0</v>
      </c>
      <c r="I197" s="345">
        <f>I198</f>
        <v>0</v>
      </c>
      <c r="J197" s="309"/>
      <c r="K197" s="172">
        <f>K198</f>
        <v>0</v>
      </c>
      <c r="L197" s="172">
        <f>L198</f>
        <v>0</v>
      </c>
      <c r="N197" s="181">
        <f t="shared" si="11"/>
        <v>0</v>
      </c>
      <c r="O197" s="181">
        <f t="shared" si="11"/>
        <v>0</v>
      </c>
      <c r="P197" s="181" t="e">
        <f t="shared" si="12"/>
        <v>#DIV/0!</v>
      </c>
      <c r="Q197" s="181" t="e">
        <f t="shared" si="12"/>
        <v>#DIV/0!</v>
      </c>
      <c r="V197" s="345">
        <f>V198</f>
        <v>0</v>
      </c>
      <c r="W197" s="345">
        <f>W198</f>
        <v>0</v>
      </c>
    </row>
    <row r="198" spans="1:23" ht="31.5" hidden="1">
      <c r="A198" s="321" t="s">
        <v>254</v>
      </c>
      <c r="B198" s="321"/>
      <c r="C198" s="342" t="s">
        <v>188</v>
      </c>
      <c r="D198" s="342" t="s">
        <v>191</v>
      </c>
      <c r="E198" s="342" t="s">
        <v>167</v>
      </c>
      <c r="F198" s="342" t="s">
        <v>276</v>
      </c>
      <c r="G198" s="342" t="s">
        <v>160</v>
      </c>
      <c r="H198" s="345"/>
      <c r="I198" s="345"/>
      <c r="J198" s="309"/>
      <c r="K198" s="172"/>
      <c r="L198" s="172"/>
      <c r="N198" s="181">
        <f t="shared" si="11"/>
        <v>0</v>
      </c>
      <c r="O198" s="181">
        <f t="shared" si="11"/>
        <v>0</v>
      </c>
      <c r="P198" s="181" t="e">
        <f t="shared" si="12"/>
        <v>#DIV/0!</v>
      </c>
      <c r="Q198" s="181" t="e">
        <f t="shared" si="12"/>
        <v>#DIV/0!</v>
      </c>
      <c r="V198" s="345"/>
      <c r="W198" s="345"/>
    </row>
    <row r="199" spans="1:23" ht="31.5">
      <c r="A199" s="330" t="s">
        <v>51</v>
      </c>
      <c r="B199" s="321"/>
      <c r="C199" s="342"/>
      <c r="D199" s="342" t="s">
        <v>191</v>
      </c>
      <c r="E199" s="342" t="s">
        <v>167</v>
      </c>
      <c r="F199" s="470" t="s">
        <v>565</v>
      </c>
      <c r="G199" s="342"/>
      <c r="H199" s="345">
        <f>H200</f>
        <v>6061.675</v>
      </c>
      <c r="I199" s="345"/>
      <c r="J199" s="309"/>
      <c r="K199" s="172"/>
      <c r="L199" s="172"/>
      <c r="N199" s="181"/>
      <c r="O199" s="181"/>
      <c r="P199" s="181"/>
      <c r="Q199" s="181"/>
      <c r="V199" s="345">
        <f>V200</f>
        <v>0</v>
      </c>
      <c r="W199" s="345">
        <f>W200</f>
        <v>0</v>
      </c>
    </row>
    <row r="200" spans="1:23" ht="31.5">
      <c r="A200" s="328" t="s">
        <v>151</v>
      </c>
      <c r="B200" s="321"/>
      <c r="C200" s="342"/>
      <c r="D200" s="342" t="s">
        <v>191</v>
      </c>
      <c r="E200" s="342" t="s">
        <v>167</v>
      </c>
      <c r="F200" s="470" t="s">
        <v>565</v>
      </c>
      <c r="G200" s="342" t="s">
        <v>160</v>
      </c>
      <c r="H200" s="345">
        <v>6061.675</v>
      </c>
      <c r="I200" s="345"/>
      <c r="J200" s="309"/>
      <c r="K200" s="172"/>
      <c r="L200" s="172"/>
      <c r="N200" s="181"/>
      <c r="O200" s="181"/>
      <c r="P200" s="181"/>
      <c r="Q200" s="181"/>
      <c r="V200" s="345">
        <v>0</v>
      </c>
      <c r="W200" s="345">
        <v>0</v>
      </c>
    </row>
    <row r="201" spans="1:23" s="9" customFormat="1" ht="18">
      <c r="A201" s="330" t="s">
        <v>196</v>
      </c>
      <c r="B201" s="330"/>
      <c r="C201" s="341" t="s">
        <v>188</v>
      </c>
      <c r="D201" s="341" t="s">
        <v>197</v>
      </c>
      <c r="E201" s="341"/>
      <c r="F201" s="341"/>
      <c r="G201" s="341"/>
      <c r="H201" s="350">
        <f>H202</f>
        <v>10</v>
      </c>
      <c r="I201" s="350">
        <f>I202</f>
        <v>5</v>
      </c>
      <c r="J201" s="311"/>
      <c r="K201" s="175">
        <f>K202</f>
        <v>15</v>
      </c>
      <c r="L201" s="175">
        <f>L202</f>
        <v>15</v>
      </c>
      <c r="N201" s="181">
        <f t="shared" si="11"/>
        <v>-5</v>
      </c>
      <c r="O201" s="181">
        <f t="shared" si="11"/>
        <v>-10</v>
      </c>
      <c r="P201" s="181">
        <f t="shared" si="12"/>
        <v>66.66666666666666</v>
      </c>
      <c r="Q201" s="181">
        <f t="shared" si="12"/>
        <v>33.33333333333333</v>
      </c>
      <c r="V201" s="350">
        <f>V202</f>
        <v>0</v>
      </c>
      <c r="W201" s="350">
        <f>W202</f>
        <v>0</v>
      </c>
    </row>
    <row r="202" spans="1:23" s="9" customFormat="1" ht="31.5">
      <c r="A202" s="330" t="s">
        <v>164</v>
      </c>
      <c r="B202" s="330"/>
      <c r="C202" s="341" t="s">
        <v>188</v>
      </c>
      <c r="D202" s="341" t="s">
        <v>197</v>
      </c>
      <c r="E202" s="341" t="s">
        <v>191</v>
      </c>
      <c r="F202" s="341"/>
      <c r="G202" s="341"/>
      <c r="H202" s="350">
        <f>H204</f>
        <v>10</v>
      </c>
      <c r="I202" s="350">
        <f>I204</f>
        <v>5</v>
      </c>
      <c r="J202" s="311"/>
      <c r="K202" s="175">
        <f>K204</f>
        <v>15</v>
      </c>
      <c r="L202" s="175">
        <f>L204</f>
        <v>15</v>
      </c>
      <c r="N202" s="181">
        <f t="shared" si="11"/>
        <v>-5</v>
      </c>
      <c r="O202" s="181">
        <f t="shared" si="11"/>
        <v>-10</v>
      </c>
      <c r="P202" s="181">
        <f t="shared" si="12"/>
        <v>66.66666666666666</v>
      </c>
      <c r="Q202" s="181">
        <f t="shared" si="12"/>
        <v>33.33333333333333</v>
      </c>
      <c r="V202" s="350">
        <f>V204</f>
        <v>0</v>
      </c>
      <c r="W202" s="350">
        <f>W204</f>
        <v>0</v>
      </c>
    </row>
    <row r="203" spans="1:23" s="9" customFormat="1" ht="18" customHeight="1">
      <c r="A203" s="325" t="s">
        <v>542</v>
      </c>
      <c r="B203" s="330"/>
      <c r="C203" s="341" t="s">
        <v>188</v>
      </c>
      <c r="D203" s="341" t="s">
        <v>197</v>
      </c>
      <c r="E203" s="341" t="s">
        <v>191</v>
      </c>
      <c r="F203" s="341" t="s">
        <v>324</v>
      </c>
      <c r="G203" s="341"/>
      <c r="H203" s="350">
        <f>3!H216</f>
        <v>10</v>
      </c>
      <c r="I203" s="350">
        <f>I204</f>
        <v>5</v>
      </c>
      <c r="J203" s="311"/>
      <c r="K203" s="175">
        <f>K204</f>
        <v>15</v>
      </c>
      <c r="L203" s="175">
        <f>L204</f>
        <v>15</v>
      </c>
      <c r="N203" s="181">
        <f t="shared" si="11"/>
        <v>-5</v>
      </c>
      <c r="O203" s="181">
        <f t="shared" si="11"/>
        <v>-10</v>
      </c>
      <c r="P203" s="181">
        <f t="shared" si="12"/>
        <v>66.66666666666666</v>
      </c>
      <c r="Q203" s="181">
        <f t="shared" si="12"/>
        <v>33.33333333333333</v>
      </c>
      <c r="V203" s="350">
        <f>3!V216</f>
        <v>0</v>
      </c>
      <c r="W203" s="350">
        <f>3!W216</f>
        <v>0</v>
      </c>
    </row>
    <row r="204" spans="1:23" ht="28.5" customHeight="1">
      <c r="A204" s="326" t="s">
        <v>543</v>
      </c>
      <c r="B204" s="416"/>
      <c r="C204" s="342" t="s">
        <v>188</v>
      </c>
      <c r="D204" s="342" t="s">
        <v>197</v>
      </c>
      <c r="E204" s="342" t="s">
        <v>191</v>
      </c>
      <c r="F204" s="342" t="s">
        <v>545</v>
      </c>
      <c r="G204" s="342"/>
      <c r="H204" s="349">
        <f>H205</f>
        <v>10</v>
      </c>
      <c r="I204" s="349">
        <f>I205</f>
        <v>5</v>
      </c>
      <c r="J204" s="309"/>
      <c r="K204" s="174">
        <f>K205</f>
        <v>15</v>
      </c>
      <c r="L204" s="174">
        <f>L205</f>
        <v>15</v>
      </c>
      <c r="N204" s="181">
        <f t="shared" si="11"/>
        <v>-5</v>
      </c>
      <c r="O204" s="181">
        <f t="shared" si="11"/>
        <v>-10</v>
      </c>
      <c r="P204" s="181">
        <f t="shared" si="12"/>
        <v>66.66666666666666</v>
      </c>
      <c r="Q204" s="181">
        <f t="shared" si="12"/>
        <v>33.33333333333333</v>
      </c>
      <c r="V204" s="349">
        <f>V205</f>
        <v>0</v>
      </c>
      <c r="W204" s="349">
        <f>W205</f>
        <v>0</v>
      </c>
    </row>
    <row r="205" spans="1:23" ht="58.5" customHeight="1">
      <c r="A205" s="325" t="s">
        <v>544</v>
      </c>
      <c r="B205" s="328"/>
      <c r="C205" s="342" t="s">
        <v>188</v>
      </c>
      <c r="D205" s="342" t="s">
        <v>197</v>
      </c>
      <c r="E205" s="342" t="s">
        <v>191</v>
      </c>
      <c r="F205" s="342" t="s">
        <v>546</v>
      </c>
      <c r="G205" s="342"/>
      <c r="H205" s="349">
        <f>H206</f>
        <v>10</v>
      </c>
      <c r="I205" s="349">
        <v>5</v>
      </c>
      <c r="J205" s="309"/>
      <c r="K205" s="174">
        <v>15</v>
      </c>
      <c r="L205" s="174">
        <v>15</v>
      </c>
      <c r="N205" s="181">
        <f t="shared" si="11"/>
        <v>-5</v>
      </c>
      <c r="O205" s="181">
        <f t="shared" si="11"/>
        <v>-10</v>
      </c>
      <c r="P205" s="181">
        <f t="shared" si="12"/>
        <v>66.66666666666666</v>
      </c>
      <c r="Q205" s="181">
        <f t="shared" si="12"/>
        <v>33.33333333333333</v>
      </c>
      <c r="V205" s="349">
        <f>V206</f>
        <v>0</v>
      </c>
      <c r="W205" s="349">
        <f>W206</f>
        <v>0</v>
      </c>
    </row>
    <row r="206" spans="1:23" ht="31.5">
      <c r="A206" s="328" t="s">
        <v>254</v>
      </c>
      <c r="B206" s="328"/>
      <c r="C206" s="342" t="s">
        <v>188</v>
      </c>
      <c r="D206" s="342" t="s">
        <v>197</v>
      </c>
      <c r="E206" s="342" t="s">
        <v>191</v>
      </c>
      <c r="F206" s="342" t="s">
        <v>546</v>
      </c>
      <c r="G206" s="342" t="s">
        <v>160</v>
      </c>
      <c r="H206" s="349">
        <v>10</v>
      </c>
      <c r="I206" s="349">
        <v>20</v>
      </c>
      <c r="J206" s="309"/>
      <c r="K206" s="174">
        <v>20</v>
      </c>
      <c r="L206" s="174">
        <v>20</v>
      </c>
      <c r="N206" s="181">
        <f t="shared" si="11"/>
        <v>-10</v>
      </c>
      <c r="O206" s="181">
        <f t="shared" si="11"/>
        <v>0</v>
      </c>
      <c r="P206" s="181">
        <f t="shared" si="12"/>
        <v>50</v>
      </c>
      <c r="Q206" s="181">
        <f t="shared" si="12"/>
        <v>100</v>
      </c>
      <c r="V206" s="349">
        <v>0</v>
      </c>
      <c r="W206" s="349">
        <v>0</v>
      </c>
    </row>
    <row r="207" spans="1:23" ht="18" hidden="1">
      <c r="A207" s="328" t="s">
        <v>170</v>
      </c>
      <c r="B207" s="328"/>
      <c r="C207" s="342" t="s">
        <v>188</v>
      </c>
      <c r="D207" s="342" t="s">
        <v>197</v>
      </c>
      <c r="E207" s="342" t="s">
        <v>191</v>
      </c>
      <c r="F207" s="342" t="s">
        <v>165</v>
      </c>
      <c r="G207" s="342" t="s">
        <v>160</v>
      </c>
      <c r="H207" s="345">
        <v>0</v>
      </c>
      <c r="I207" s="345">
        <v>20</v>
      </c>
      <c r="J207" s="309"/>
      <c r="K207" s="172">
        <v>20</v>
      </c>
      <c r="L207" s="172">
        <v>20</v>
      </c>
      <c r="N207" s="181">
        <f t="shared" si="11"/>
        <v>-20</v>
      </c>
      <c r="O207" s="181">
        <f t="shared" si="11"/>
        <v>0</v>
      </c>
      <c r="P207" s="181">
        <f t="shared" si="12"/>
        <v>0</v>
      </c>
      <c r="Q207" s="181">
        <f t="shared" si="12"/>
        <v>100</v>
      </c>
      <c r="V207" s="345">
        <v>0</v>
      </c>
      <c r="W207" s="345">
        <v>0</v>
      </c>
    </row>
    <row r="208" spans="1:23" ht="18" hidden="1">
      <c r="A208" s="329" t="s">
        <v>175</v>
      </c>
      <c r="B208" s="329"/>
      <c r="C208" s="342" t="s">
        <v>188</v>
      </c>
      <c r="D208" s="342" t="s">
        <v>197</v>
      </c>
      <c r="E208" s="342" t="s">
        <v>191</v>
      </c>
      <c r="F208" s="342" t="s">
        <v>165</v>
      </c>
      <c r="G208" s="342" t="s">
        <v>160</v>
      </c>
      <c r="H208" s="349">
        <v>0</v>
      </c>
      <c r="I208" s="349">
        <v>20</v>
      </c>
      <c r="J208" s="309"/>
      <c r="K208" s="174">
        <v>20</v>
      </c>
      <c r="L208" s="174">
        <v>20</v>
      </c>
      <c r="N208" s="181">
        <f t="shared" si="11"/>
        <v>-20</v>
      </c>
      <c r="O208" s="181">
        <f t="shared" si="11"/>
        <v>0</v>
      </c>
      <c r="P208" s="181">
        <f t="shared" si="12"/>
        <v>0</v>
      </c>
      <c r="Q208" s="181">
        <f t="shared" si="12"/>
        <v>100</v>
      </c>
      <c r="V208" s="349">
        <v>0</v>
      </c>
      <c r="W208" s="349">
        <v>0</v>
      </c>
    </row>
    <row r="209" spans="1:23" s="9" customFormat="1" ht="18">
      <c r="A209" s="344" t="s">
        <v>222</v>
      </c>
      <c r="B209" s="344"/>
      <c r="C209" s="341" t="s">
        <v>188</v>
      </c>
      <c r="D209" s="341" t="s">
        <v>198</v>
      </c>
      <c r="E209" s="341"/>
      <c r="F209" s="341"/>
      <c r="G209" s="341"/>
      <c r="H209" s="350">
        <f>H210</f>
        <v>2780.527</v>
      </c>
      <c r="I209" s="350" t="e">
        <f>I210</f>
        <v>#REF!</v>
      </c>
      <c r="J209" s="311"/>
      <c r="K209" s="175" t="e">
        <f>K210</f>
        <v>#REF!</v>
      </c>
      <c r="L209" s="175" t="e">
        <f>L210</f>
        <v>#REF!</v>
      </c>
      <c r="N209" s="181" t="e">
        <f t="shared" si="11"/>
        <v>#REF!</v>
      </c>
      <c r="O209" s="181" t="e">
        <f t="shared" si="11"/>
        <v>#REF!</v>
      </c>
      <c r="P209" s="181" t="e">
        <f t="shared" si="12"/>
        <v>#REF!</v>
      </c>
      <c r="Q209" s="181" t="e">
        <f t="shared" si="12"/>
        <v>#REF!</v>
      </c>
      <c r="V209" s="350">
        <f>V210</f>
        <v>2671.71</v>
      </c>
      <c r="W209" s="350">
        <f>W210</f>
        <v>2596.4489999999996</v>
      </c>
    </row>
    <row r="210" spans="1:23" s="9" customFormat="1" ht="18">
      <c r="A210" s="330" t="s">
        <v>65</v>
      </c>
      <c r="B210" s="330"/>
      <c r="C210" s="341" t="s">
        <v>188</v>
      </c>
      <c r="D210" s="341" t="s">
        <v>198</v>
      </c>
      <c r="E210" s="341" t="s">
        <v>157</v>
      </c>
      <c r="F210" s="341"/>
      <c r="G210" s="341"/>
      <c r="H210" s="350">
        <f>H211</f>
        <v>2780.527</v>
      </c>
      <c r="I210" s="350" t="e">
        <f>I211+#REF!+#REF!+#REF!</f>
        <v>#REF!</v>
      </c>
      <c r="J210" s="311"/>
      <c r="K210" s="175" t="e">
        <f>K211</f>
        <v>#REF!</v>
      </c>
      <c r="L210" s="175" t="e">
        <f>L211</f>
        <v>#REF!</v>
      </c>
      <c r="N210" s="181" t="e">
        <f t="shared" si="11"/>
        <v>#REF!</v>
      </c>
      <c r="O210" s="181" t="e">
        <f t="shared" si="11"/>
        <v>#REF!</v>
      </c>
      <c r="P210" s="181" t="e">
        <f t="shared" si="12"/>
        <v>#REF!</v>
      </c>
      <c r="Q210" s="181" t="e">
        <f t="shared" si="12"/>
        <v>#REF!</v>
      </c>
      <c r="V210" s="350">
        <f>V211</f>
        <v>2671.71</v>
      </c>
      <c r="W210" s="350">
        <f>W211</f>
        <v>2596.4489999999996</v>
      </c>
    </row>
    <row r="211" spans="1:23" ht="18">
      <c r="A211" s="326" t="s">
        <v>547</v>
      </c>
      <c r="B211" s="328"/>
      <c r="C211" s="342" t="s">
        <v>188</v>
      </c>
      <c r="D211" s="342" t="s">
        <v>198</v>
      </c>
      <c r="E211" s="342" t="s">
        <v>157</v>
      </c>
      <c r="F211" s="342" t="s">
        <v>325</v>
      </c>
      <c r="G211" s="342"/>
      <c r="H211" s="349">
        <f>H214</f>
        <v>2780.527</v>
      </c>
      <c r="I211" s="349" t="e">
        <f>I214</f>
        <v>#REF!</v>
      </c>
      <c r="J211" s="309"/>
      <c r="K211" s="174" t="e">
        <f>K214</f>
        <v>#REF!</v>
      </c>
      <c r="L211" s="174" t="e">
        <f>L214</f>
        <v>#REF!</v>
      </c>
      <c r="N211" s="181" t="e">
        <f t="shared" si="11"/>
        <v>#REF!</v>
      </c>
      <c r="O211" s="181" t="e">
        <f t="shared" si="11"/>
        <v>#REF!</v>
      </c>
      <c r="P211" s="181" t="e">
        <f t="shared" si="12"/>
        <v>#REF!</v>
      </c>
      <c r="Q211" s="181" t="e">
        <f t="shared" si="12"/>
        <v>#REF!</v>
      </c>
      <c r="V211" s="349">
        <f>V214</f>
        <v>2671.71</v>
      </c>
      <c r="W211" s="349">
        <f>W214</f>
        <v>2596.4489999999996</v>
      </c>
    </row>
    <row r="212" spans="1:23" ht="18" hidden="1">
      <c r="A212" s="328" t="s">
        <v>219</v>
      </c>
      <c r="B212" s="328"/>
      <c r="C212" s="342" t="s">
        <v>188</v>
      </c>
      <c r="D212" s="342" t="s">
        <v>198</v>
      </c>
      <c r="E212" s="342" t="s">
        <v>157</v>
      </c>
      <c r="F212" s="342" t="s">
        <v>326</v>
      </c>
      <c r="G212" s="342"/>
      <c r="H212" s="349">
        <f>H213</f>
        <v>0</v>
      </c>
      <c r="I212" s="349">
        <f>I213</f>
        <v>0</v>
      </c>
      <c r="J212" s="309"/>
      <c r="K212" s="174">
        <f>K213</f>
        <v>0</v>
      </c>
      <c r="L212" s="174">
        <f>L213</f>
        <v>0</v>
      </c>
      <c r="N212" s="181">
        <f t="shared" si="11"/>
        <v>0</v>
      </c>
      <c r="O212" s="181">
        <f t="shared" si="11"/>
        <v>0</v>
      </c>
      <c r="P212" s="181" t="e">
        <f t="shared" si="12"/>
        <v>#DIV/0!</v>
      </c>
      <c r="Q212" s="181" t="e">
        <f t="shared" si="12"/>
        <v>#DIV/0!</v>
      </c>
      <c r="V212" s="349">
        <f>V213</f>
        <v>0</v>
      </c>
      <c r="W212" s="349">
        <f>W213</f>
        <v>0</v>
      </c>
    </row>
    <row r="213" spans="1:23" ht="31.5" hidden="1">
      <c r="A213" s="328" t="s">
        <v>151</v>
      </c>
      <c r="B213" s="328"/>
      <c r="C213" s="342" t="s">
        <v>188</v>
      </c>
      <c r="D213" s="342" t="s">
        <v>198</v>
      </c>
      <c r="E213" s="342" t="s">
        <v>157</v>
      </c>
      <c r="F213" s="342" t="s">
        <v>326</v>
      </c>
      <c r="G213" s="342" t="s">
        <v>160</v>
      </c>
      <c r="H213" s="349"/>
      <c r="I213" s="349"/>
      <c r="J213" s="309"/>
      <c r="K213" s="174"/>
      <c r="L213" s="174"/>
      <c r="N213" s="181">
        <f t="shared" si="11"/>
        <v>0</v>
      </c>
      <c r="O213" s="181">
        <f t="shared" si="11"/>
        <v>0</v>
      </c>
      <c r="P213" s="181" t="e">
        <f t="shared" si="12"/>
        <v>#DIV/0!</v>
      </c>
      <c r="Q213" s="181" t="e">
        <f t="shared" si="12"/>
        <v>#DIV/0!</v>
      </c>
      <c r="V213" s="349"/>
      <c r="W213" s="349"/>
    </row>
    <row r="214" spans="1:23" ht="31.5">
      <c r="A214" s="326" t="s">
        <v>548</v>
      </c>
      <c r="B214" s="329"/>
      <c r="C214" s="342" t="s">
        <v>188</v>
      </c>
      <c r="D214" s="342" t="s">
        <v>198</v>
      </c>
      <c r="E214" s="342" t="s">
        <v>157</v>
      </c>
      <c r="F214" s="342" t="s">
        <v>550</v>
      </c>
      <c r="G214" s="342"/>
      <c r="H214" s="349">
        <f>H215+H219</f>
        <v>2780.527</v>
      </c>
      <c r="I214" s="349" t="e">
        <f>I215+#REF!</f>
        <v>#REF!</v>
      </c>
      <c r="J214" s="309"/>
      <c r="K214" s="174" t="e">
        <f>K215+#REF!</f>
        <v>#REF!</v>
      </c>
      <c r="L214" s="174" t="e">
        <f>L215+#REF!</f>
        <v>#REF!</v>
      </c>
      <c r="N214" s="181" t="e">
        <f t="shared" si="11"/>
        <v>#REF!</v>
      </c>
      <c r="O214" s="181" t="e">
        <f t="shared" si="11"/>
        <v>#REF!</v>
      </c>
      <c r="P214" s="181" t="e">
        <f t="shared" si="12"/>
        <v>#REF!</v>
      </c>
      <c r="Q214" s="181" t="e">
        <f t="shared" si="12"/>
        <v>#REF!</v>
      </c>
      <c r="V214" s="349">
        <f>V215+V219</f>
        <v>2671.71</v>
      </c>
      <c r="W214" s="349">
        <f>W215+W219</f>
        <v>2596.4489999999996</v>
      </c>
    </row>
    <row r="215" spans="1:23" ht="30" customHeight="1">
      <c r="A215" s="326" t="s">
        <v>549</v>
      </c>
      <c r="B215" s="328"/>
      <c r="C215" s="342" t="s">
        <v>188</v>
      </c>
      <c r="D215" s="342" t="s">
        <v>198</v>
      </c>
      <c r="E215" s="342" t="s">
        <v>157</v>
      </c>
      <c r="F215" s="342" t="s">
        <v>551</v>
      </c>
      <c r="G215" s="342"/>
      <c r="H215" s="346">
        <f>H216+H217+H218</f>
        <v>2780.527</v>
      </c>
      <c r="I215" s="346">
        <f>1641-7.5</f>
        <v>1633.5</v>
      </c>
      <c r="J215" s="309"/>
      <c r="K215" s="173">
        <v>2561.9</v>
      </c>
      <c r="L215" s="173">
        <v>2561.9</v>
      </c>
      <c r="N215" s="181">
        <f t="shared" si="11"/>
        <v>218.62699999999995</v>
      </c>
      <c r="O215" s="181">
        <f t="shared" si="11"/>
        <v>-928.4000000000001</v>
      </c>
      <c r="P215" s="181">
        <f t="shared" si="12"/>
        <v>108.53378352004373</v>
      </c>
      <c r="Q215" s="181">
        <f t="shared" si="12"/>
        <v>63.76127093173035</v>
      </c>
      <c r="V215" s="346">
        <f>V216+V217+V218</f>
        <v>2671.71</v>
      </c>
      <c r="W215" s="346">
        <f>W216+W217+W218</f>
        <v>2596.4489999999996</v>
      </c>
    </row>
    <row r="216" spans="1:23" ht="63" customHeight="1">
      <c r="A216" s="328" t="s">
        <v>149</v>
      </c>
      <c r="B216" s="328"/>
      <c r="C216" s="342" t="s">
        <v>188</v>
      </c>
      <c r="D216" s="342" t="s">
        <v>198</v>
      </c>
      <c r="E216" s="342" t="s">
        <v>157</v>
      </c>
      <c r="F216" s="342" t="s">
        <v>551</v>
      </c>
      <c r="G216" s="342" t="s">
        <v>150</v>
      </c>
      <c r="H216" s="346">
        <v>2088.598</v>
      </c>
      <c r="I216" s="346" t="s">
        <v>217</v>
      </c>
      <c r="J216" s="309"/>
      <c r="K216" s="173" t="s">
        <v>217</v>
      </c>
      <c r="L216" s="173" t="s">
        <v>217</v>
      </c>
      <c r="N216" s="181">
        <f t="shared" si="11"/>
        <v>799.3979999999999</v>
      </c>
      <c r="O216" s="181">
        <f t="shared" si="11"/>
        <v>0</v>
      </c>
      <c r="P216" s="181">
        <f t="shared" si="12"/>
        <v>162.0072913434688</v>
      </c>
      <c r="Q216" s="181">
        <f t="shared" si="12"/>
        <v>100</v>
      </c>
      <c r="V216" s="346">
        <f>2189.523-260.5</f>
        <v>1929.0230000000001</v>
      </c>
      <c r="W216" s="346">
        <f>1980.139-523.3</f>
        <v>1456.839</v>
      </c>
    </row>
    <row r="217" spans="1:23" ht="32.25" customHeight="1">
      <c r="A217" s="328" t="s">
        <v>254</v>
      </c>
      <c r="B217" s="328"/>
      <c r="C217" s="342" t="s">
        <v>188</v>
      </c>
      <c r="D217" s="342" t="s">
        <v>198</v>
      </c>
      <c r="E217" s="342" t="s">
        <v>157</v>
      </c>
      <c r="F217" s="342" t="s">
        <v>551</v>
      </c>
      <c r="G217" s="342" t="s">
        <v>160</v>
      </c>
      <c r="H217" s="346">
        <v>691.529</v>
      </c>
      <c r="I217" s="346" t="s">
        <v>217</v>
      </c>
      <c r="J217" s="309"/>
      <c r="K217" s="173" t="s">
        <v>217</v>
      </c>
      <c r="L217" s="173" t="s">
        <v>217</v>
      </c>
      <c r="N217" s="181">
        <f t="shared" si="11"/>
        <v>-597.671</v>
      </c>
      <c r="O217" s="181">
        <f t="shared" si="11"/>
        <v>0</v>
      </c>
      <c r="P217" s="181">
        <f t="shared" si="12"/>
        <v>53.640164443065466</v>
      </c>
      <c r="Q217" s="181">
        <f t="shared" si="12"/>
        <v>100</v>
      </c>
      <c r="V217" s="346">
        <v>742.687</v>
      </c>
      <c r="W217" s="346">
        <v>1139.61</v>
      </c>
    </row>
    <row r="218" spans="1:23" ht="17.25" customHeight="1">
      <c r="A218" s="329" t="s">
        <v>152</v>
      </c>
      <c r="B218" s="329"/>
      <c r="C218" s="342" t="s">
        <v>188</v>
      </c>
      <c r="D218" s="342" t="s">
        <v>198</v>
      </c>
      <c r="E218" s="342" t="s">
        <v>157</v>
      </c>
      <c r="F218" s="342" t="s">
        <v>551</v>
      </c>
      <c r="G218" s="342" t="s">
        <v>153</v>
      </c>
      <c r="H218" s="346">
        <v>0.4</v>
      </c>
      <c r="I218" s="346" t="s">
        <v>218</v>
      </c>
      <c r="J218" s="309"/>
      <c r="K218" s="173" t="s">
        <v>218</v>
      </c>
      <c r="L218" s="173" t="s">
        <v>218</v>
      </c>
      <c r="N218" s="181">
        <f t="shared" si="11"/>
        <v>-989.8000000000001</v>
      </c>
      <c r="O218" s="181">
        <f t="shared" si="11"/>
        <v>0</v>
      </c>
      <c r="P218" s="181">
        <f t="shared" si="12"/>
        <v>0.040395879620278734</v>
      </c>
      <c r="Q218" s="181">
        <f t="shared" si="12"/>
        <v>100</v>
      </c>
      <c r="V218" s="346">
        <v>0</v>
      </c>
      <c r="W218" s="346">
        <v>0</v>
      </c>
    </row>
    <row r="219" spans="1:23" ht="36" customHeight="1" hidden="1">
      <c r="A219" s="406" t="s">
        <v>277</v>
      </c>
      <c r="B219" s="329"/>
      <c r="C219" s="342"/>
      <c r="D219" s="342" t="s">
        <v>198</v>
      </c>
      <c r="E219" s="342" t="s">
        <v>157</v>
      </c>
      <c r="F219" s="438" t="s">
        <v>574</v>
      </c>
      <c r="G219" s="342"/>
      <c r="H219" s="346">
        <f>H220</f>
        <v>0</v>
      </c>
      <c r="I219" s="346"/>
      <c r="J219" s="309"/>
      <c r="K219" s="173"/>
      <c r="L219" s="173"/>
      <c r="N219" s="181"/>
      <c r="O219" s="181"/>
      <c r="P219" s="181"/>
      <c r="Q219" s="181"/>
      <c r="V219" s="346">
        <f>V220</f>
        <v>0</v>
      </c>
      <c r="W219" s="346">
        <f>W220</f>
        <v>0</v>
      </c>
    </row>
    <row r="220" spans="1:23" ht="36" customHeight="1" hidden="1">
      <c r="A220" s="408" t="s">
        <v>254</v>
      </c>
      <c r="B220" s="329"/>
      <c r="C220" s="342"/>
      <c r="D220" s="342" t="s">
        <v>198</v>
      </c>
      <c r="E220" s="342" t="s">
        <v>157</v>
      </c>
      <c r="F220" s="438" t="s">
        <v>574</v>
      </c>
      <c r="G220" s="342" t="s">
        <v>160</v>
      </c>
      <c r="H220" s="346">
        <v>0</v>
      </c>
      <c r="I220" s="346"/>
      <c r="J220" s="309"/>
      <c r="K220" s="173"/>
      <c r="L220" s="173"/>
      <c r="N220" s="181"/>
      <c r="O220" s="181"/>
      <c r="P220" s="181"/>
      <c r="Q220" s="181"/>
      <c r="V220" s="346">
        <v>0</v>
      </c>
      <c r="W220" s="346">
        <v>0</v>
      </c>
    </row>
    <row r="221" spans="1:23" s="9" customFormat="1" ht="18">
      <c r="A221" s="330" t="s">
        <v>53</v>
      </c>
      <c r="B221" s="330"/>
      <c r="C221" s="341" t="s">
        <v>188</v>
      </c>
      <c r="D221" s="341" t="s">
        <v>201</v>
      </c>
      <c r="E221" s="341"/>
      <c r="F221" s="341"/>
      <c r="G221" s="341"/>
      <c r="H221" s="350">
        <f aca="true" t="shared" si="14" ref="H221:L225">H222</f>
        <v>180</v>
      </c>
      <c r="I221" s="350">
        <f t="shared" si="14"/>
        <v>120</v>
      </c>
      <c r="J221" s="311"/>
      <c r="K221" s="175">
        <f t="shared" si="14"/>
        <v>243.5</v>
      </c>
      <c r="L221" s="175">
        <f t="shared" si="14"/>
        <v>243.5</v>
      </c>
      <c r="N221" s="181">
        <f t="shared" si="11"/>
        <v>-63.5</v>
      </c>
      <c r="O221" s="181">
        <f t="shared" si="11"/>
        <v>-123.5</v>
      </c>
      <c r="P221" s="181">
        <f t="shared" si="12"/>
        <v>73.92197125256673</v>
      </c>
      <c r="Q221" s="181">
        <f t="shared" si="12"/>
        <v>49.28131416837782</v>
      </c>
      <c r="V221" s="350">
        <f aca="true" t="shared" si="15" ref="V221:W225">V222</f>
        <v>148.32</v>
      </c>
      <c r="W221" s="350">
        <f t="shared" si="15"/>
        <v>146.85</v>
      </c>
    </row>
    <row r="222" spans="1:23" s="9" customFormat="1" ht="18">
      <c r="A222" s="330" t="s">
        <v>202</v>
      </c>
      <c r="B222" s="330"/>
      <c r="C222" s="341" t="s">
        <v>188</v>
      </c>
      <c r="D222" s="341" t="s">
        <v>201</v>
      </c>
      <c r="E222" s="341" t="s">
        <v>157</v>
      </c>
      <c r="F222" s="341"/>
      <c r="G222" s="341"/>
      <c r="H222" s="350">
        <f t="shared" si="14"/>
        <v>180</v>
      </c>
      <c r="I222" s="350">
        <f t="shared" si="14"/>
        <v>120</v>
      </c>
      <c r="J222" s="311"/>
      <c r="K222" s="175">
        <f t="shared" si="14"/>
        <v>243.5</v>
      </c>
      <c r="L222" s="175">
        <f t="shared" si="14"/>
        <v>243.5</v>
      </c>
      <c r="N222" s="181">
        <f t="shared" si="11"/>
        <v>-63.5</v>
      </c>
      <c r="O222" s="181">
        <f t="shared" si="11"/>
        <v>-123.5</v>
      </c>
      <c r="P222" s="181">
        <f t="shared" si="12"/>
        <v>73.92197125256673</v>
      </c>
      <c r="Q222" s="181">
        <f t="shared" si="12"/>
        <v>49.28131416837782</v>
      </c>
      <c r="V222" s="350">
        <f t="shared" si="15"/>
        <v>148.32</v>
      </c>
      <c r="W222" s="350">
        <f t="shared" si="15"/>
        <v>146.85</v>
      </c>
    </row>
    <row r="223" spans="1:23" ht="33.75" customHeight="1">
      <c r="A223" s="326" t="s">
        <v>552</v>
      </c>
      <c r="B223" s="328"/>
      <c r="C223" s="342" t="s">
        <v>188</v>
      </c>
      <c r="D223" s="342" t="s">
        <v>201</v>
      </c>
      <c r="E223" s="342" t="s">
        <v>157</v>
      </c>
      <c r="F223" s="342" t="s">
        <v>323</v>
      </c>
      <c r="G223" s="342"/>
      <c r="H223" s="349">
        <f t="shared" si="14"/>
        <v>180</v>
      </c>
      <c r="I223" s="349">
        <f t="shared" si="14"/>
        <v>120</v>
      </c>
      <c r="J223" s="309"/>
      <c r="K223" s="174">
        <f t="shared" si="14"/>
        <v>243.5</v>
      </c>
      <c r="L223" s="174">
        <f t="shared" si="14"/>
        <v>243.5</v>
      </c>
      <c r="N223" s="181">
        <f t="shared" si="11"/>
        <v>-63.5</v>
      </c>
      <c r="O223" s="181">
        <f t="shared" si="11"/>
        <v>-123.5</v>
      </c>
      <c r="P223" s="181">
        <f t="shared" si="12"/>
        <v>73.92197125256673</v>
      </c>
      <c r="Q223" s="181">
        <f t="shared" si="12"/>
        <v>49.28131416837782</v>
      </c>
      <c r="V223" s="349">
        <f t="shared" si="15"/>
        <v>148.32</v>
      </c>
      <c r="W223" s="349">
        <f t="shared" si="15"/>
        <v>146.85</v>
      </c>
    </row>
    <row r="224" spans="1:23" ht="36" customHeight="1">
      <c r="A224" s="326" t="s">
        <v>203</v>
      </c>
      <c r="B224" s="328"/>
      <c r="C224" s="342" t="s">
        <v>188</v>
      </c>
      <c r="D224" s="342" t="s">
        <v>201</v>
      </c>
      <c r="E224" s="342" t="s">
        <v>157</v>
      </c>
      <c r="F224" s="342" t="s">
        <v>554</v>
      </c>
      <c r="G224" s="342"/>
      <c r="H224" s="349">
        <f t="shared" si="14"/>
        <v>180</v>
      </c>
      <c r="I224" s="349">
        <f t="shared" si="14"/>
        <v>120</v>
      </c>
      <c r="J224" s="309"/>
      <c r="K224" s="174">
        <f t="shared" si="14"/>
        <v>243.5</v>
      </c>
      <c r="L224" s="174">
        <f t="shared" si="14"/>
        <v>243.5</v>
      </c>
      <c r="N224" s="181">
        <f t="shared" si="11"/>
        <v>-63.5</v>
      </c>
      <c r="O224" s="181">
        <f t="shared" si="11"/>
        <v>-123.5</v>
      </c>
      <c r="P224" s="181">
        <f t="shared" si="12"/>
        <v>73.92197125256673</v>
      </c>
      <c r="Q224" s="181">
        <f t="shared" si="12"/>
        <v>49.28131416837782</v>
      </c>
      <c r="V224" s="349">
        <f t="shared" si="15"/>
        <v>148.32</v>
      </c>
      <c r="W224" s="349">
        <f t="shared" si="15"/>
        <v>146.85</v>
      </c>
    </row>
    <row r="225" spans="1:23" ht="73.5" customHeight="1">
      <c r="A225" s="328" t="s">
        <v>247</v>
      </c>
      <c r="B225" s="328"/>
      <c r="C225" s="342" t="s">
        <v>188</v>
      </c>
      <c r="D225" s="342" t="s">
        <v>201</v>
      </c>
      <c r="E225" s="342" t="s">
        <v>157</v>
      </c>
      <c r="F225" s="342" t="s">
        <v>553</v>
      </c>
      <c r="G225" s="342"/>
      <c r="H225" s="349">
        <f t="shared" si="14"/>
        <v>180</v>
      </c>
      <c r="I225" s="349">
        <f t="shared" si="14"/>
        <v>120</v>
      </c>
      <c r="J225" s="309"/>
      <c r="K225" s="174">
        <f t="shared" si="14"/>
        <v>243.5</v>
      </c>
      <c r="L225" s="174">
        <f t="shared" si="14"/>
        <v>243.5</v>
      </c>
      <c r="N225" s="181">
        <f t="shared" si="11"/>
        <v>-63.5</v>
      </c>
      <c r="O225" s="181">
        <f t="shared" si="11"/>
        <v>-123.5</v>
      </c>
      <c r="P225" s="181">
        <f t="shared" si="12"/>
        <v>73.92197125256673</v>
      </c>
      <c r="Q225" s="181">
        <f t="shared" si="12"/>
        <v>49.28131416837782</v>
      </c>
      <c r="V225" s="349">
        <f t="shared" si="15"/>
        <v>148.32</v>
      </c>
      <c r="W225" s="349">
        <f t="shared" si="15"/>
        <v>146.85</v>
      </c>
    </row>
    <row r="226" spans="1:23" ht="19.5" customHeight="1">
      <c r="A226" s="329" t="s">
        <v>410</v>
      </c>
      <c r="B226" s="329"/>
      <c r="C226" s="342" t="s">
        <v>188</v>
      </c>
      <c r="D226" s="342" t="s">
        <v>201</v>
      </c>
      <c r="E226" s="342" t="s">
        <v>157</v>
      </c>
      <c r="F226" s="342" t="s">
        <v>553</v>
      </c>
      <c r="G226" s="342" t="s">
        <v>177</v>
      </c>
      <c r="H226" s="349">
        <v>180</v>
      </c>
      <c r="I226" s="349">
        <v>120</v>
      </c>
      <c r="J226" s="309"/>
      <c r="K226" s="174">
        <v>243.5</v>
      </c>
      <c r="L226" s="174">
        <v>243.5</v>
      </c>
      <c r="N226" s="181">
        <f t="shared" si="11"/>
        <v>-63.5</v>
      </c>
      <c r="O226" s="181">
        <f t="shared" si="11"/>
        <v>-123.5</v>
      </c>
      <c r="P226" s="181">
        <f t="shared" si="12"/>
        <v>73.92197125256673</v>
      </c>
      <c r="Q226" s="181">
        <f t="shared" si="12"/>
        <v>49.28131416837782</v>
      </c>
      <c r="V226" s="349">
        <v>148.32</v>
      </c>
      <c r="W226" s="349">
        <v>146.85</v>
      </c>
    </row>
    <row r="227" spans="1:23" ht="19.5" customHeight="1" hidden="1">
      <c r="A227" s="458" t="s">
        <v>578</v>
      </c>
      <c r="B227" s="329"/>
      <c r="C227" s="342"/>
      <c r="D227" s="342" t="s">
        <v>181</v>
      </c>
      <c r="E227" s="342"/>
      <c r="F227" s="342"/>
      <c r="G227" s="342"/>
      <c r="H227" s="350">
        <f>H228</f>
        <v>0</v>
      </c>
      <c r="I227" s="349"/>
      <c r="J227" s="309"/>
      <c r="K227" s="174"/>
      <c r="L227" s="174"/>
      <c r="N227" s="181"/>
      <c r="O227" s="181"/>
      <c r="P227" s="181"/>
      <c r="Q227" s="181"/>
      <c r="V227" s="350">
        <f aca="true" t="shared" si="16" ref="V227:W231">V228</f>
        <v>0</v>
      </c>
      <c r="W227" s="350">
        <f t="shared" si="16"/>
        <v>0</v>
      </c>
    </row>
    <row r="228" spans="1:23" ht="19.5" customHeight="1" hidden="1">
      <c r="A228" s="321" t="s">
        <v>579</v>
      </c>
      <c r="B228" s="457"/>
      <c r="C228" s="342"/>
      <c r="D228" s="342" t="s">
        <v>181</v>
      </c>
      <c r="E228" s="342" t="s">
        <v>157</v>
      </c>
      <c r="F228" s="342"/>
      <c r="G228" s="342"/>
      <c r="H228" s="349">
        <f>H229</f>
        <v>0</v>
      </c>
      <c r="I228" s="349"/>
      <c r="J228" s="309"/>
      <c r="K228" s="174"/>
      <c r="L228" s="174"/>
      <c r="N228" s="181"/>
      <c r="O228" s="181"/>
      <c r="P228" s="181"/>
      <c r="Q228" s="181"/>
      <c r="V228" s="349">
        <f t="shared" si="16"/>
        <v>0</v>
      </c>
      <c r="W228" s="349">
        <f t="shared" si="16"/>
        <v>0</v>
      </c>
    </row>
    <row r="229" spans="1:23" ht="19.5" customHeight="1" hidden="1">
      <c r="A229" s="321" t="s">
        <v>580</v>
      </c>
      <c r="B229" s="457"/>
      <c r="C229" s="342"/>
      <c r="D229" s="342" t="s">
        <v>181</v>
      </c>
      <c r="E229" s="342" t="s">
        <v>157</v>
      </c>
      <c r="F229" s="342" t="s">
        <v>586</v>
      </c>
      <c r="G229" s="342"/>
      <c r="H229" s="349">
        <f>H230</f>
        <v>0</v>
      </c>
      <c r="I229" s="349"/>
      <c r="J229" s="309"/>
      <c r="K229" s="174"/>
      <c r="L229" s="174"/>
      <c r="N229" s="181"/>
      <c r="O229" s="181"/>
      <c r="P229" s="181"/>
      <c r="Q229" s="181"/>
      <c r="V229" s="349">
        <f t="shared" si="16"/>
        <v>0</v>
      </c>
      <c r="W229" s="349">
        <f t="shared" si="16"/>
        <v>0</v>
      </c>
    </row>
    <row r="230" spans="1:25" ht="30" customHeight="1" hidden="1">
      <c r="A230" s="321" t="s">
        <v>581</v>
      </c>
      <c r="B230" s="457"/>
      <c r="C230" s="342"/>
      <c r="D230" s="342" t="s">
        <v>181</v>
      </c>
      <c r="E230" s="342" t="s">
        <v>157</v>
      </c>
      <c r="F230" s="342" t="s">
        <v>585</v>
      </c>
      <c r="G230" s="342"/>
      <c r="H230" s="349">
        <f>H231</f>
        <v>0</v>
      </c>
      <c r="I230" s="349"/>
      <c r="J230" s="309"/>
      <c r="K230" s="174"/>
      <c r="L230" s="174"/>
      <c r="N230" s="181"/>
      <c r="O230" s="181"/>
      <c r="P230" s="181"/>
      <c r="Q230" s="181"/>
      <c r="V230" s="349">
        <f t="shared" si="16"/>
        <v>0</v>
      </c>
      <c r="W230" s="349">
        <f t="shared" si="16"/>
        <v>0</v>
      </c>
      <c r="Y230" s="455" t="s">
        <v>583</v>
      </c>
    </row>
    <row r="231" spans="1:23" ht="54" customHeight="1" hidden="1">
      <c r="A231" s="321" t="s">
        <v>582</v>
      </c>
      <c r="B231" s="457"/>
      <c r="C231" s="342"/>
      <c r="D231" s="342" t="s">
        <v>181</v>
      </c>
      <c r="E231" s="342" t="s">
        <v>157</v>
      </c>
      <c r="F231" s="342" t="s">
        <v>584</v>
      </c>
      <c r="G231" s="342"/>
      <c r="H231" s="349">
        <f>H232</f>
        <v>0</v>
      </c>
      <c r="I231" s="349"/>
      <c r="J231" s="309"/>
      <c r="K231" s="174"/>
      <c r="L231" s="174"/>
      <c r="N231" s="181"/>
      <c r="O231" s="181"/>
      <c r="P231" s="181"/>
      <c r="Q231" s="181"/>
      <c r="V231" s="349">
        <f t="shared" si="16"/>
        <v>0</v>
      </c>
      <c r="W231" s="349">
        <f t="shared" si="16"/>
        <v>0</v>
      </c>
    </row>
    <row r="232" spans="1:23" ht="31.5" customHeight="1" hidden="1">
      <c r="A232" s="321" t="s">
        <v>254</v>
      </c>
      <c r="B232" s="457"/>
      <c r="C232" s="342"/>
      <c r="D232" s="342" t="s">
        <v>181</v>
      </c>
      <c r="E232" s="342" t="s">
        <v>157</v>
      </c>
      <c r="F232" s="342" t="s">
        <v>584</v>
      </c>
      <c r="G232" s="342" t="s">
        <v>160</v>
      </c>
      <c r="H232" s="349">
        <v>0</v>
      </c>
      <c r="I232" s="349"/>
      <c r="J232" s="309"/>
      <c r="K232" s="174"/>
      <c r="L232" s="174"/>
      <c r="N232" s="181"/>
      <c r="O232" s="181"/>
      <c r="P232" s="181"/>
      <c r="Q232" s="181"/>
      <c r="V232" s="349">
        <v>0</v>
      </c>
      <c r="W232" s="349">
        <v>0</v>
      </c>
    </row>
    <row r="233" spans="1:23" ht="12" customHeight="1" hidden="1">
      <c r="A233" s="459"/>
      <c r="B233" s="329"/>
      <c r="C233" s="342"/>
      <c r="D233" s="342"/>
      <c r="E233" s="342"/>
      <c r="F233" s="342"/>
      <c r="G233" s="342"/>
      <c r="H233" s="349"/>
      <c r="I233" s="349"/>
      <c r="J233" s="309"/>
      <c r="K233" s="174"/>
      <c r="L233" s="174"/>
      <c r="N233" s="181"/>
      <c r="O233" s="181"/>
      <c r="P233" s="181"/>
      <c r="Q233" s="181"/>
      <c r="V233" s="349"/>
      <c r="W233" s="349"/>
    </row>
    <row r="234" spans="1:23" ht="19.5" customHeight="1">
      <c r="A234" s="330" t="s">
        <v>180</v>
      </c>
      <c r="B234" s="330"/>
      <c r="C234" s="341" t="s">
        <v>188</v>
      </c>
      <c r="D234" s="341" t="s">
        <v>64</v>
      </c>
      <c r="E234" s="341"/>
      <c r="F234" s="341"/>
      <c r="G234" s="341"/>
      <c r="H234" s="350">
        <f aca="true" t="shared" si="17" ref="H234:L237">H235</f>
        <v>0.36</v>
      </c>
      <c r="I234" s="350">
        <f t="shared" si="17"/>
        <v>0.7</v>
      </c>
      <c r="J234" s="309"/>
      <c r="K234" s="175">
        <f t="shared" si="17"/>
        <v>0</v>
      </c>
      <c r="L234" s="175">
        <f t="shared" si="17"/>
        <v>0</v>
      </c>
      <c r="N234" s="181">
        <f t="shared" si="11"/>
        <v>0.36</v>
      </c>
      <c r="O234" s="181">
        <f t="shared" si="11"/>
        <v>0.7</v>
      </c>
      <c r="P234" s="181" t="e">
        <f t="shared" si="12"/>
        <v>#DIV/0!</v>
      </c>
      <c r="Q234" s="181" t="e">
        <f t="shared" si="12"/>
        <v>#DIV/0!</v>
      </c>
      <c r="V234" s="350">
        <f aca="true" t="shared" si="18" ref="V234:W237">V235</f>
        <v>5.09</v>
      </c>
      <c r="W234" s="350">
        <f t="shared" si="18"/>
        <v>7.19</v>
      </c>
    </row>
    <row r="235" spans="1:23" ht="31.5">
      <c r="A235" s="330" t="s">
        <v>228</v>
      </c>
      <c r="B235" s="330"/>
      <c r="C235" s="341" t="s">
        <v>188</v>
      </c>
      <c r="D235" s="341" t="s">
        <v>64</v>
      </c>
      <c r="E235" s="341" t="s">
        <v>157</v>
      </c>
      <c r="F235" s="341"/>
      <c r="G235" s="341"/>
      <c r="H235" s="350">
        <f t="shared" si="17"/>
        <v>0.36</v>
      </c>
      <c r="I235" s="350">
        <f t="shared" si="17"/>
        <v>0.7</v>
      </c>
      <c r="J235" s="309"/>
      <c r="K235" s="175">
        <f t="shared" si="17"/>
        <v>0</v>
      </c>
      <c r="L235" s="175">
        <f t="shared" si="17"/>
        <v>0</v>
      </c>
      <c r="N235" s="181">
        <f t="shared" si="11"/>
        <v>0.36</v>
      </c>
      <c r="O235" s="181">
        <f t="shared" si="11"/>
        <v>0.7</v>
      </c>
      <c r="P235" s="181" t="e">
        <f t="shared" si="12"/>
        <v>#DIV/0!</v>
      </c>
      <c r="Q235" s="181" t="e">
        <f t="shared" si="12"/>
        <v>#DIV/0!</v>
      </c>
      <c r="V235" s="350">
        <f t="shared" si="18"/>
        <v>5.09</v>
      </c>
      <c r="W235" s="350">
        <f t="shared" si="18"/>
        <v>7.19</v>
      </c>
    </row>
    <row r="236" spans="1:23" ht="18" customHeight="1">
      <c r="A236" s="326" t="s">
        <v>555</v>
      </c>
      <c r="B236" s="328"/>
      <c r="C236" s="342" t="s">
        <v>188</v>
      </c>
      <c r="D236" s="342" t="s">
        <v>64</v>
      </c>
      <c r="E236" s="342" t="s">
        <v>157</v>
      </c>
      <c r="F236" s="342" t="s">
        <v>328</v>
      </c>
      <c r="G236" s="342"/>
      <c r="H236" s="349">
        <f t="shared" si="17"/>
        <v>0.36</v>
      </c>
      <c r="I236" s="349">
        <f t="shared" si="17"/>
        <v>0.7</v>
      </c>
      <c r="J236" s="309"/>
      <c r="K236" s="174">
        <f t="shared" si="17"/>
        <v>0</v>
      </c>
      <c r="L236" s="174">
        <f t="shared" si="17"/>
        <v>0</v>
      </c>
      <c r="N236" s="181">
        <f t="shared" si="11"/>
        <v>0.36</v>
      </c>
      <c r="O236" s="181">
        <f t="shared" si="11"/>
        <v>0.7</v>
      </c>
      <c r="P236" s="181" t="e">
        <f t="shared" si="12"/>
        <v>#DIV/0!</v>
      </c>
      <c r="Q236" s="181" t="e">
        <f t="shared" si="12"/>
        <v>#DIV/0!</v>
      </c>
      <c r="V236" s="349">
        <f t="shared" si="18"/>
        <v>5.09</v>
      </c>
      <c r="W236" s="349">
        <f t="shared" si="18"/>
        <v>7.19</v>
      </c>
    </row>
    <row r="237" spans="1:23" ht="18.75" customHeight="1">
      <c r="A237" s="329" t="s">
        <v>556</v>
      </c>
      <c r="B237" s="328"/>
      <c r="C237" s="342" t="s">
        <v>188</v>
      </c>
      <c r="D237" s="342" t="s">
        <v>64</v>
      </c>
      <c r="E237" s="342" t="s">
        <v>157</v>
      </c>
      <c r="F237" s="342" t="s">
        <v>559</v>
      </c>
      <c r="G237" s="342"/>
      <c r="H237" s="349">
        <f t="shared" si="17"/>
        <v>0.36</v>
      </c>
      <c r="I237" s="349">
        <f t="shared" si="17"/>
        <v>0.7</v>
      </c>
      <c r="J237" s="309"/>
      <c r="K237" s="174">
        <f t="shared" si="17"/>
        <v>0</v>
      </c>
      <c r="L237" s="174">
        <f t="shared" si="17"/>
        <v>0</v>
      </c>
      <c r="N237" s="181">
        <f t="shared" si="11"/>
        <v>0.36</v>
      </c>
      <c r="O237" s="181">
        <f t="shared" si="11"/>
        <v>0.7</v>
      </c>
      <c r="P237" s="181" t="e">
        <f t="shared" si="12"/>
        <v>#DIV/0!</v>
      </c>
      <c r="Q237" s="181" t="e">
        <f t="shared" si="12"/>
        <v>#DIV/0!</v>
      </c>
      <c r="V237" s="349">
        <f t="shared" si="18"/>
        <v>5.09</v>
      </c>
      <c r="W237" s="349">
        <f t="shared" si="18"/>
        <v>7.19</v>
      </c>
    </row>
    <row r="238" spans="1:23" ht="13.5" customHeight="1">
      <c r="A238" s="329" t="s">
        <v>557</v>
      </c>
      <c r="B238" s="329"/>
      <c r="C238" s="342" t="s">
        <v>188</v>
      </c>
      <c r="D238" s="342" t="s">
        <v>64</v>
      </c>
      <c r="E238" s="342" t="s">
        <v>157</v>
      </c>
      <c r="F238" s="342" t="s">
        <v>558</v>
      </c>
      <c r="G238" s="342"/>
      <c r="H238" s="349">
        <v>0.36</v>
      </c>
      <c r="I238" s="349">
        <v>0.7</v>
      </c>
      <c r="J238" s="309"/>
      <c r="K238" s="174">
        <v>0</v>
      </c>
      <c r="L238" s="174"/>
      <c r="N238" s="181">
        <f t="shared" si="11"/>
        <v>0.36</v>
      </c>
      <c r="O238" s="181">
        <f t="shared" si="11"/>
        <v>0.7</v>
      </c>
      <c r="P238" s="181" t="e">
        <f t="shared" si="12"/>
        <v>#DIV/0!</v>
      </c>
      <c r="Q238" s="181" t="e">
        <f t="shared" si="12"/>
        <v>#DIV/0!</v>
      </c>
      <c r="V238" s="349">
        <v>5.09</v>
      </c>
      <c r="W238" s="349">
        <v>7.19</v>
      </c>
    </row>
    <row r="239" spans="1:23" ht="17.25" customHeight="1">
      <c r="A239" s="329" t="s">
        <v>182</v>
      </c>
      <c r="B239" s="329"/>
      <c r="C239" s="342"/>
      <c r="D239" s="342" t="s">
        <v>64</v>
      </c>
      <c r="E239" s="342" t="s">
        <v>157</v>
      </c>
      <c r="F239" s="342" t="s">
        <v>558</v>
      </c>
      <c r="G239" s="342" t="s">
        <v>154</v>
      </c>
      <c r="H239" s="349">
        <v>0.36</v>
      </c>
      <c r="I239" s="349"/>
      <c r="J239" s="309"/>
      <c r="K239" s="174"/>
      <c r="L239" s="174"/>
      <c r="N239" s="181"/>
      <c r="O239" s="181"/>
      <c r="P239" s="181"/>
      <c r="Q239" s="181"/>
      <c r="V239" s="349">
        <v>5.09</v>
      </c>
      <c r="W239" s="349">
        <v>7.19</v>
      </c>
    </row>
    <row r="240" spans="1:23" s="9" customFormat="1" ht="30" customHeight="1">
      <c r="A240" s="330" t="s">
        <v>224</v>
      </c>
      <c r="B240" s="389"/>
      <c r="C240" s="341" t="s">
        <v>188</v>
      </c>
      <c r="D240" s="341" t="s">
        <v>189</v>
      </c>
      <c r="E240" s="341"/>
      <c r="F240" s="341"/>
      <c r="G240" s="341"/>
      <c r="H240" s="350">
        <f aca="true" t="shared" si="19" ref="H240:L242">H241</f>
        <v>235.18</v>
      </c>
      <c r="I240" s="350">
        <f t="shared" si="19"/>
        <v>107.8</v>
      </c>
      <c r="J240" s="311"/>
      <c r="K240" s="175">
        <f t="shared" si="19"/>
        <v>64.3</v>
      </c>
      <c r="L240" s="175">
        <f t="shared" si="19"/>
        <v>64.3</v>
      </c>
      <c r="N240" s="181">
        <f t="shared" si="11"/>
        <v>170.88</v>
      </c>
      <c r="O240" s="181">
        <f t="shared" si="11"/>
        <v>43.5</v>
      </c>
      <c r="P240" s="181">
        <f t="shared" si="12"/>
        <v>365.7542768273717</v>
      </c>
      <c r="Q240" s="181">
        <f t="shared" si="12"/>
        <v>167.651632970451</v>
      </c>
      <c r="V240" s="350">
        <f aca="true" t="shared" si="20" ref="V240:W242">V241</f>
        <v>23.74</v>
      </c>
      <c r="W240" s="350">
        <f t="shared" si="20"/>
        <v>23.74</v>
      </c>
    </row>
    <row r="241" spans="1:23" ht="18">
      <c r="A241" s="329" t="s">
        <v>255</v>
      </c>
      <c r="B241" s="457"/>
      <c r="C241" s="342" t="s">
        <v>188</v>
      </c>
      <c r="D241" s="342" t="s">
        <v>189</v>
      </c>
      <c r="E241" s="342" t="s">
        <v>167</v>
      </c>
      <c r="F241" s="342"/>
      <c r="G241" s="342"/>
      <c r="H241" s="345">
        <f t="shared" si="19"/>
        <v>235.18</v>
      </c>
      <c r="I241" s="345">
        <f t="shared" si="19"/>
        <v>107.8</v>
      </c>
      <c r="J241" s="309"/>
      <c r="K241" s="172">
        <f t="shared" si="19"/>
        <v>64.3</v>
      </c>
      <c r="L241" s="172">
        <f t="shared" si="19"/>
        <v>64.3</v>
      </c>
      <c r="N241" s="181">
        <f t="shared" si="11"/>
        <v>170.88</v>
      </c>
      <c r="O241" s="181">
        <f t="shared" si="11"/>
        <v>43.5</v>
      </c>
      <c r="P241" s="181">
        <f t="shared" si="12"/>
        <v>365.7542768273717</v>
      </c>
      <c r="Q241" s="181">
        <f t="shared" si="12"/>
        <v>167.651632970451</v>
      </c>
      <c r="V241" s="345">
        <f t="shared" si="20"/>
        <v>23.74</v>
      </c>
      <c r="W241" s="345">
        <f t="shared" si="20"/>
        <v>23.74</v>
      </c>
    </row>
    <row r="242" spans="1:23" ht="18">
      <c r="A242" s="326" t="s">
        <v>560</v>
      </c>
      <c r="B242" s="457"/>
      <c r="C242" s="342" t="s">
        <v>188</v>
      </c>
      <c r="D242" s="342" t="s">
        <v>189</v>
      </c>
      <c r="E242" s="342" t="s">
        <v>167</v>
      </c>
      <c r="F242" s="342" t="s">
        <v>329</v>
      </c>
      <c r="G242" s="342"/>
      <c r="H242" s="349">
        <f t="shared" si="19"/>
        <v>235.18</v>
      </c>
      <c r="I242" s="349">
        <f t="shared" si="19"/>
        <v>107.8</v>
      </c>
      <c r="J242" s="309"/>
      <c r="K242" s="174">
        <f t="shared" si="19"/>
        <v>64.3</v>
      </c>
      <c r="L242" s="174">
        <f t="shared" si="19"/>
        <v>64.3</v>
      </c>
      <c r="N242" s="181">
        <f t="shared" si="11"/>
        <v>170.88</v>
      </c>
      <c r="O242" s="181">
        <f t="shared" si="11"/>
        <v>43.5</v>
      </c>
      <c r="P242" s="181">
        <f t="shared" si="12"/>
        <v>365.7542768273717</v>
      </c>
      <c r="Q242" s="181">
        <f t="shared" si="12"/>
        <v>167.651632970451</v>
      </c>
      <c r="V242" s="349">
        <f t="shared" si="20"/>
        <v>23.74</v>
      </c>
      <c r="W242" s="349">
        <f t="shared" si="20"/>
        <v>23.74</v>
      </c>
    </row>
    <row r="243" spans="1:23" ht="78.75">
      <c r="A243" s="428" t="s">
        <v>54</v>
      </c>
      <c r="B243" s="460"/>
      <c r="C243" s="342" t="s">
        <v>188</v>
      </c>
      <c r="D243" s="342" t="s">
        <v>189</v>
      </c>
      <c r="E243" s="342" t="s">
        <v>167</v>
      </c>
      <c r="F243" s="342" t="s">
        <v>561</v>
      </c>
      <c r="G243" s="342"/>
      <c r="H243" s="349">
        <f>H244+H246+H249+H253</f>
        <v>235.18</v>
      </c>
      <c r="I243" s="394">
        <f>I244+I249+I246</f>
        <v>107.8</v>
      </c>
      <c r="J243" s="312"/>
      <c r="K243" s="285">
        <f>K244+K249</f>
        <v>64.3</v>
      </c>
      <c r="L243" s="174">
        <f>L244+L249</f>
        <v>64.3</v>
      </c>
      <c r="N243" s="181">
        <f t="shared" si="11"/>
        <v>170.88</v>
      </c>
      <c r="O243" s="181">
        <f t="shared" si="11"/>
        <v>43.5</v>
      </c>
      <c r="P243" s="181">
        <f t="shared" si="12"/>
        <v>365.7542768273717</v>
      </c>
      <c r="Q243" s="181">
        <f t="shared" si="12"/>
        <v>167.651632970451</v>
      </c>
      <c r="V243" s="349">
        <f>V244+V246+V249+V253</f>
        <v>23.74</v>
      </c>
      <c r="W243" s="349">
        <f>W244+W246+W249+W253</f>
        <v>23.74</v>
      </c>
    </row>
    <row r="244" spans="1:23" s="9" customFormat="1" ht="47.25">
      <c r="A244" s="344" t="s">
        <v>55</v>
      </c>
      <c r="B244" s="461"/>
      <c r="C244" s="341" t="s">
        <v>188</v>
      </c>
      <c r="D244" s="341" t="s">
        <v>189</v>
      </c>
      <c r="E244" s="341" t="s">
        <v>167</v>
      </c>
      <c r="F244" s="342" t="s">
        <v>562</v>
      </c>
      <c r="G244" s="341"/>
      <c r="H244" s="350">
        <f>H245</f>
        <v>105.08</v>
      </c>
      <c r="I244" s="350">
        <f>I245</f>
        <v>60.7</v>
      </c>
      <c r="J244" s="311"/>
      <c r="K244" s="175">
        <f>K245</f>
        <v>48.6</v>
      </c>
      <c r="L244" s="175">
        <f>L245</f>
        <v>48.6</v>
      </c>
      <c r="N244" s="181">
        <f t="shared" si="11"/>
        <v>56.48</v>
      </c>
      <c r="O244" s="181">
        <f t="shared" si="11"/>
        <v>12.100000000000001</v>
      </c>
      <c r="P244" s="181">
        <f t="shared" si="12"/>
        <v>216.2139917695473</v>
      </c>
      <c r="Q244" s="181">
        <f t="shared" si="12"/>
        <v>124.89711934156378</v>
      </c>
      <c r="V244" s="350">
        <f>V245</f>
        <v>0</v>
      </c>
      <c r="W244" s="350">
        <f>W245</f>
        <v>0</v>
      </c>
    </row>
    <row r="245" spans="1:23" ht="18">
      <c r="A245" s="328" t="s">
        <v>73</v>
      </c>
      <c r="B245" s="462"/>
      <c r="C245" s="342" t="s">
        <v>188</v>
      </c>
      <c r="D245" s="342" t="s">
        <v>189</v>
      </c>
      <c r="E245" s="342" t="s">
        <v>167</v>
      </c>
      <c r="F245" s="342" t="s">
        <v>562</v>
      </c>
      <c r="G245" s="342" t="s">
        <v>159</v>
      </c>
      <c r="H245" s="345">
        <v>105.08</v>
      </c>
      <c r="I245" s="345">
        <v>60.7</v>
      </c>
      <c r="J245" s="309"/>
      <c r="K245" s="172">
        <v>48.6</v>
      </c>
      <c r="L245" s="172">
        <v>48.6</v>
      </c>
      <c r="N245" s="181">
        <f t="shared" si="11"/>
        <v>56.48</v>
      </c>
      <c r="O245" s="181">
        <f t="shared" si="11"/>
        <v>12.100000000000001</v>
      </c>
      <c r="P245" s="181">
        <f t="shared" si="12"/>
        <v>216.2139917695473</v>
      </c>
      <c r="Q245" s="181">
        <f t="shared" si="12"/>
        <v>124.89711934156378</v>
      </c>
      <c r="V245" s="345">
        <v>0</v>
      </c>
      <c r="W245" s="345">
        <v>0</v>
      </c>
    </row>
    <row r="246" spans="1:23" ht="50.25" customHeight="1">
      <c r="A246" s="344" t="s">
        <v>405</v>
      </c>
      <c r="B246" s="462"/>
      <c r="C246" s="342" t="s">
        <v>188</v>
      </c>
      <c r="D246" s="342" t="s">
        <v>189</v>
      </c>
      <c r="E246" s="342" t="s">
        <v>167</v>
      </c>
      <c r="F246" s="341" t="s">
        <v>563</v>
      </c>
      <c r="G246" s="342"/>
      <c r="H246" s="429">
        <f>H247</f>
        <v>23.74</v>
      </c>
      <c r="I246" s="349">
        <f>I247</f>
        <v>19.8</v>
      </c>
      <c r="J246" s="309"/>
      <c r="K246" s="174">
        <v>25.6</v>
      </c>
      <c r="L246" s="174">
        <v>25.6</v>
      </c>
      <c r="N246" s="181">
        <f t="shared" si="11"/>
        <v>-1.860000000000003</v>
      </c>
      <c r="O246" s="181">
        <f t="shared" si="11"/>
        <v>-5.800000000000001</v>
      </c>
      <c r="P246" s="181">
        <f t="shared" si="12"/>
        <v>92.73437499999999</v>
      </c>
      <c r="Q246" s="181">
        <f t="shared" si="12"/>
        <v>77.34375</v>
      </c>
      <c r="V246" s="429">
        <f>V247</f>
        <v>23.74</v>
      </c>
      <c r="W246" s="429">
        <f>W247</f>
        <v>23.74</v>
      </c>
    </row>
    <row r="247" spans="1:23" ht="18" customHeight="1">
      <c r="A247" s="328" t="s">
        <v>73</v>
      </c>
      <c r="B247" s="462"/>
      <c r="C247" s="342" t="s">
        <v>188</v>
      </c>
      <c r="D247" s="342" t="s">
        <v>189</v>
      </c>
      <c r="E247" s="342" t="s">
        <v>167</v>
      </c>
      <c r="F247" s="341" t="s">
        <v>563</v>
      </c>
      <c r="G247" s="342" t="s">
        <v>159</v>
      </c>
      <c r="H247" s="413">
        <v>23.74</v>
      </c>
      <c r="I247" s="349">
        <v>19.8</v>
      </c>
      <c r="J247" s="309"/>
      <c r="K247" s="174">
        <v>25.6</v>
      </c>
      <c r="L247" s="174">
        <v>25.6</v>
      </c>
      <c r="N247" s="181">
        <f aca="true" t="shared" si="21" ref="N247:O250">H247-K247</f>
        <v>-1.860000000000003</v>
      </c>
      <c r="O247" s="181">
        <f t="shared" si="21"/>
        <v>-5.800000000000001</v>
      </c>
      <c r="P247" s="181">
        <f aca="true" t="shared" si="22" ref="P247:Q250">H247/K247*100</f>
        <v>92.73437499999999</v>
      </c>
      <c r="Q247" s="181">
        <f t="shared" si="22"/>
        <v>77.34375</v>
      </c>
      <c r="V247" s="413">
        <v>23.74</v>
      </c>
      <c r="W247" s="413">
        <v>23.74</v>
      </c>
    </row>
    <row r="248" spans="1:23" ht="31.5" hidden="1">
      <c r="A248" s="428" t="s">
        <v>17</v>
      </c>
      <c r="B248" s="460"/>
      <c r="C248" s="342" t="s">
        <v>188</v>
      </c>
      <c r="D248" s="342" t="s">
        <v>189</v>
      </c>
      <c r="E248" s="342" t="s">
        <v>167</v>
      </c>
      <c r="F248" s="342" t="s">
        <v>330</v>
      </c>
      <c r="G248" s="342" t="s">
        <v>159</v>
      </c>
      <c r="H248" s="349">
        <v>25.6</v>
      </c>
      <c r="I248" s="349">
        <v>25.6</v>
      </c>
      <c r="J248" s="309"/>
      <c r="K248" s="174">
        <v>25.6</v>
      </c>
      <c r="L248" s="174">
        <v>25.6</v>
      </c>
      <c r="N248" s="181">
        <f t="shared" si="21"/>
        <v>0</v>
      </c>
      <c r="O248" s="181">
        <f t="shared" si="21"/>
        <v>0</v>
      </c>
      <c r="P248" s="181">
        <f t="shared" si="22"/>
        <v>100</v>
      </c>
      <c r="Q248" s="181">
        <f t="shared" si="22"/>
        <v>100</v>
      </c>
      <c r="V248" s="349">
        <v>25.6</v>
      </c>
      <c r="W248" s="349">
        <v>25.6</v>
      </c>
    </row>
    <row r="249" spans="1:23" s="9" customFormat="1" ht="35.25" customHeight="1">
      <c r="A249" s="163" t="s">
        <v>280</v>
      </c>
      <c r="B249" s="430"/>
      <c r="C249" s="341" t="s">
        <v>188</v>
      </c>
      <c r="D249" s="341" t="s">
        <v>189</v>
      </c>
      <c r="E249" s="341" t="s">
        <v>167</v>
      </c>
      <c r="F249" s="342" t="s">
        <v>564</v>
      </c>
      <c r="G249" s="341"/>
      <c r="H249" s="350">
        <f>H250</f>
        <v>46.702</v>
      </c>
      <c r="I249" s="350">
        <f>I250</f>
        <v>27.3</v>
      </c>
      <c r="J249" s="311"/>
      <c r="K249" s="175">
        <f>K250</f>
        <v>15.7</v>
      </c>
      <c r="L249" s="175">
        <f>L250</f>
        <v>15.7</v>
      </c>
      <c r="N249" s="181">
        <f t="shared" si="21"/>
        <v>31.002</v>
      </c>
      <c r="O249" s="181">
        <f t="shared" si="21"/>
        <v>11.600000000000001</v>
      </c>
      <c r="P249" s="181">
        <f t="shared" si="22"/>
        <v>297.4649681528662</v>
      </c>
      <c r="Q249" s="181">
        <f t="shared" si="22"/>
        <v>173.88535031847135</v>
      </c>
      <c r="V249" s="350">
        <f>V250</f>
        <v>0</v>
      </c>
      <c r="W249" s="350">
        <f>W250</f>
        <v>0</v>
      </c>
    </row>
    <row r="250" spans="1:23" ht="17.25" customHeight="1">
      <c r="A250" s="328" t="s">
        <v>73</v>
      </c>
      <c r="B250" s="462"/>
      <c r="C250" s="342" t="s">
        <v>188</v>
      </c>
      <c r="D250" s="342" t="s">
        <v>189</v>
      </c>
      <c r="E250" s="342" t="s">
        <v>167</v>
      </c>
      <c r="F250" s="342" t="s">
        <v>564</v>
      </c>
      <c r="G250" s="342" t="s">
        <v>159</v>
      </c>
      <c r="H250" s="349">
        <v>46.702</v>
      </c>
      <c r="I250" s="349">
        <v>27.3</v>
      </c>
      <c r="J250" s="309"/>
      <c r="K250" s="174">
        <v>15.7</v>
      </c>
      <c r="L250" s="174">
        <v>15.7</v>
      </c>
      <c r="N250" s="181">
        <f t="shared" si="21"/>
        <v>31.002</v>
      </c>
      <c r="O250" s="181">
        <f t="shared" si="21"/>
        <v>11.600000000000001</v>
      </c>
      <c r="P250" s="181">
        <f t="shared" si="22"/>
        <v>297.4649681528662</v>
      </c>
      <c r="Q250" s="181">
        <f t="shared" si="22"/>
        <v>173.88535031847135</v>
      </c>
      <c r="V250" s="349">
        <v>0</v>
      </c>
      <c r="W250" s="349">
        <v>0</v>
      </c>
    </row>
    <row r="251" spans="1:23" ht="18.75" hidden="1">
      <c r="A251" s="282" t="s">
        <v>42</v>
      </c>
      <c r="B251" s="282"/>
      <c r="C251" s="280" t="s">
        <v>188</v>
      </c>
      <c r="D251" s="280" t="s">
        <v>189</v>
      </c>
      <c r="E251" s="280" t="s">
        <v>167</v>
      </c>
      <c r="F251" s="280" t="s">
        <v>56</v>
      </c>
      <c r="G251" s="280" t="s">
        <v>159</v>
      </c>
      <c r="H251" s="283">
        <v>0</v>
      </c>
      <c r="I251" s="283">
        <v>22.9</v>
      </c>
      <c r="J251" s="277"/>
      <c r="K251" s="75">
        <v>22.9</v>
      </c>
      <c r="L251" s="75">
        <v>22.9</v>
      </c>
      <c r="V251" s="283">
        <v>0</v>
      </c>
      <c r="W251" s="283">
        <v>0</v>
      </c>
    </row>
    <row r="252" spans="1:23" ht="18.75" hidden="1">
      <c r="A252" s="282" t="s">
        <v>73</v>
      </c>
      <c r="B252" s="281"/>
      <c r="C252" s="280" t="s">
        <v>188</v>
      </c>
      <c r="D252" s="280" t="s">
        <v>189</v>
      </c>
      <c r="E252" s="280" t="s">
        <v>167</v>
      </c>
      <c r="F252" s="280" t="s">
        <v>56</v>
      </c>
      <c r="G252" s="280" t="s">
        <v>159</v>
      </c>
      <c r="H252" s="283">
        <v>0</v>
      </c>
      <c r="I252" s="283">
        <v>22.9</v>
      </c>
      <c r="J252" s="277"/>
      <c r="K252" s="75">
        <v>22.9</v>
      </c>
      <c r="L252" s="75">
        <v>22.9</v>
      </c>
      <c r="V252" s="283">
        <v>0</v>
      </c>
      <c r="W252" s="283">
        <v>0</v>
      </c>
    </row>
    <row r="253" spans="1:23" ht="60.75" customHeight="1">
      <c r="A253" s="468" t="s">
        <v>588</v>
      </c>
      <c r="B253" s="282"/>
      <c r="C253" s="280" t="s">
        <v>188</v>
      </c>
      <c r="D253" s="280" t="s">
        <v>189</v>
      </c>
      <c r="E253" s="280" t="s">
        <v>167</v>
      </c>
      <c r="F253" s="342" t="s">
        <v>589</v>
      </c>
      <c r="G253" s="280"/>
      <c r="H253" s="349">
        <f>H254</f>
        <v>59.658</v>
      </c>
      <c r="I253" s="283">
        <v>22.9</v>
      </c>
      <c r="J253" s="277"/>
      <c r="K253" s="75">
        <v>22.9</v>
      </c>
      <c r="L253" s="75">
        <v>22.9</v>
      </c>
      <c r="V253" s="469">
        <f>V254</f>
        <v>0</v>
      </c>
      <c r="W253" s="469">
        <f>W254</f>
        <v>0</v>
      </c>
    </row>
    <row r="254" spans="1:23" ht="19.5" customHeight="1">
      <c r="A254" s="328" t="s">
        <v>73</v>
      </c>
      <c r="B254" s="462"/>
      <c r="C254" s="342" t="s">
        <v>188</v>
      </c>
      <c r="D254" s="342" t="s">
        <v>189</v>
      </c>
      <c r="E254" s="342" t="s">
        <v>167</v>
      </c>
      <c r="F254" s="342" t="s">
        <v>589</v>
      </c>
      <c r="G254" s="342" t="s">
        <v>159</v>
      </c>
      <c r="H254" s="349">
        <v>59.658</v>
      </c>
      <c r="I254" s="284"/>
      <c r="J254" s="277"/>
      <c r="K254" s="106"/>
      <c r="L254" s="106"/>
      <c r="V254" s="349">
        <v>0</v>
      </c>
      <c r="W254" s="349">
        <v>0</v>
      </c>
    </row>
    <row r="255" spans="1:12" ht="18.75">
      <c r="A255" s="286"/>
      <c r="B255" s="286"/>
      <c r="C255" s="278"/>
      <c r="D255" s="278"/>
      <c r="E255" s="278"/>
      <c r="F255" s="278"/>
      <c r="G255" s="278"/>
      <c r="H255" s="287"/>
      <c r="I255" s="287"/>
      <c r="J255" s="277"/>
      <c r="K255" s="78"/>
      <c r="L255" s="78"/>
    </row>
    <row r="256" spans="1:12" ht="37.5" hidden="1">
      <c r="A256" s="286" t="s">
        <v>75</v>
      </c>
      <c r="B256" s="286"/>
      <c r="C256" s="278"/>
      <c r="D256" s="278" t="s">
        <v>141</v>
      </c>
      <c r="E256" s="278"/>
      <c r="F256" s="278"/>
      <c r="G256" s="278"/>
      <c r="H256" s="284"/>
      <c r="I256" s="284"/>
      <c r="J256" s="277"/>
      <c r="K256" s="106"/>
      <c r="L256" s="106"/>
    </row>
    <row r="257" spans="1:12" ht="18.75" hidden="1">
      <c r="A257" s="288"/>
      <c r="B257" s="288"/>
      <c r="C257" s="278"/>
      <c r="D257" s="289"/>
      <c r="E257" s="289"/>
      <c r="F257" s="289"/>
      <c r="G257" s="289"/>
      <c r="H257" s="290"/>
      <c r="I257" s="290"/>
      <c r="J257" s="277"/>
      <c r="K257" s="108"/>
      <c r="L257" s="108"/>
    </row>
    <row r="258" spans="1:12" ht="18.75">
      <c r="A258" s="291"/>
      <c r="B258" s="291"/>
      <c r="C258" s="289"/>
      <c r="D258" s="289"/>
      <c r="E258" s="289"/>
      <c r="F258" s="289"/>
      <c r="G258" s="289"/>
      <c r="H258" s="290"/>
      <c r="I258" s="290"/>
      <c r="J258" s="277"/>
      <c r="K258" s="108"/>
      <c r="L258" s="108"/>
    </row>
    <row r="259" spans="1:12" ht="18.75">
      <c r="A259" s="286"/>
      <c r="B259" s="286"/>
      <c r="C259" s="278"/>
      <c r="D259" s="278"/>
      <c r="E259" s="278"/>
      <c r="F259" s="278"/>
      <c r="G259" s="278"/>
      <c r="H259" s="284"/>
      <c r="I259" s="284"/>
      <c r="J259" s="277"/>
      <c r="K259" s="106"/>
      <c r="L259" s="106"/>
    </row>
    <row r="260" spans="1:12" ht="18.75">
      <c r="A260" s="286"/>
      <c r="B260" s="286"/>
      <c r="C260" s="278"/>
      <c r="D260" s="278"/>
      <c r="E260" s="278"/>
      <c r="F260" s="278"/>
      <c r="G260" s="278"/>
      <c r="H260" s="284"/>
      <c r="I260" s="284"/>
      <c r="J260" s="277"/>
      <c r="K260" s="106"/>
      <c r="L260" s="106"/>
    </row>
    <row r="261" spans="1:12" ht="15">
      <c r="A261" s="105"/>
      <c r="B261" s="105"/>
      <c r="C261" s="77"/>
      <c r="D261" s="77"/>
      <c r="E261" s="77"/>
      <c r="F261" s="77"/>
      <c r="G261" s="77"/>
      <c r="H261" s="106"/>
      <c r="I261" s="106"/>
      <c r="K261" s="106"/>
      <c r="L261" s="106"/>
    </row>
    <row r="262" spans="1:12" ht="15">
      <c r="A262" s="105"/>
      <c r="B262" s="105"/>
      <c r="C262" s="77"/>
      <c r="D262" s="77"/>
      <c r="E262" s="77"/>
      <c r="F262" s="77"/>
      <c r="G262" s="77"/>
      <c r="H262" s="106"/>
      <c r="I262" s="106"/>
      <c r="K262" s="106"/>
      <c r="L262" s="106"/>
    </row>
    <row r="263" spans="1:12" ht="15">
      <c r="A263" s="110"/>
      <c r="B263" s="110"/>
      <c r="C263" s="107"/>
      <c r="D263" s="107"/>
      <c r="E263" s="107"/>
      <c r="F263" s="107"/>
      <c r="G263" s="77"/>
      <c r="H263" s="106"/>
      <c r="I263" s="106"/>
      <c r="K263" s="106"/>
      <c r="L263" s="106"/>
    </row>
    <row r="264" spans="1:12" ht="14.25">
      <c r="A264" s="109"/>
      <c r="B264" s="109"/>
      <c r="C264" s="107"/>
      <c r="D264" s="107"/>
      <c r="E264" s="107"/>
      <c r="F264" s="107"/>
      <c r="G264" s="107"/>
      <c r="H264" s="108"/>
      <c r="I264" s="108"/>
      <c r="K264" s="108"/>
      <c r="L264" s="108"/>
    </row>
    <row r="265" spans="1:12" ht="15">
      <c r="A265" s="80"/>
      <c r="B265" s="80"/>
      <c r="C265" s="77"/>
      <c r="D265" s="77"/>
      <c r="E265" s="77"/>
      <c r="F265" s="77"/>
      <c r="G265" s="77"/>
      <c r="H265" s="106"/>
      <c r="I265" s="106"/>
      <c r="K265" s="106"/>
      <c r="L265" s="106"/>
    </row>
    <row r="266" spans="1:12" ht="15">
      <c r="A266" s="81"/>
      <c r="B266" s="81"/>
      <c r="C266" s="77"/>
      <c r="D266" s="77"/>
      <c r="E266" s="77"/>
      <c r="F266" s="77"/>
      <c r="G266" s="77"/>
      <c r="H266" s="106"/>
      <c r="I266" s="106"/>
      <c r="K266" s="106"/>
      <c r="L266" s="106"/>
    </row>
    <row r="267" spans="1:12" ht="15">
      <c r="A267" s="81"/>
      <c r="B267" s="81"/>
      <c r="C267" s="77"/>
      <c r="D267" s="77"/>
      <c r="E267" s="77"/>
      <c r="F267" s="77"/>
      <c r="G267" s="77"/>
      <c r="H267" s="106"/>
      <c r="I267" s="106"/>
      <c r="K267" s="106"/>
      <c r="L267" s="106"/>
    </row>
    <row r="268" spans="1:12" ht="15">
      <c r="A268" s="81"/>
      <c r="B268" s="81"/>
      <c r="C268" s="77"/>
      <c r="D268" s="77"/>
      <c r="E268" s="77"/>
      <c r="F268" s="77"/>
      <c r="G268" s="77"/>
      <c r="H268" s="106"/>
      <c r="I268" s="106"/>
      <c r="K268" s="106"/>
      <c r="L268" s="106"/>
    </row>
    <row r="269" spans="1:12" ht="15">
      <c r="A269" s="109"/>
      <c r="B269" s="109"/>
      <c r="C269" s="77"/>
      <c r="D269" s="107"/>
      <c r="E269" s="107"/>
      <c r="F269" s="107"/>
      <c r="G269" s="107"/>
      <c r="H269" s="108"/>
      <c r="I269" s="108"/>
      <c r="K269" s="108"/>
      <c r="L269" s="108"/>
    </row>
    <row r="270" spans="1:12" ht="15">
      <c r="A270" s="105"/>
      <c r="B270" s="105"/>
      <c r="C270" s="77"/>
      <c r="D270" s="77"/>
      <c r="E270" s="77"/>
      <c r="F270" s="77"/>
      <c r="G270" s="77"/>
      <c r="H270" s="106"/>
      <c r="I270" s="106"/>
      <c r="K270" s="106"/>
      <c r="L270" s="106"/>
    </row>
    <row r="271" spans="1:12" ht="15">
      <c r="A271" s="105"/>
      <c r="B271" s="105"/>
      <c r="C271" s="77"/>
      <c r="D271" s="77"/>
      <c r="E271" s="77"/>
      <c r="F271" s="77"/>
      <c r="G271" s="77"/>
      <c r="H271" s="106"/>
      <c r="I271" s="106"/>
      <c r="K271" s="106"/>
      <c r="L271" s="106"/>
    </row>
    <row r="272" spans="1:12" ht="15">
      <c r="A272" s="105"/>
      <c r="B272" s="105"/>
      <c r="C272" s="77"/>
      <c r="D272" s="77"/>
      <c r="E272" s="77"/>
      <c r="F272" s="77"/>
      <c r="G272" s="77"/>
      <c r="H272" s="106"/>
      <c r="I272" s="106"/>
      <c r="K272" s="106"/>
      <c r="L272" s="106"/>
    </row>
    <row r="273" spans="1:12" ht="15">
      <c r="A273" s="105"/>
      <c r="B273" s="105"/>
      <c r="C273" s="77"/>
      <c r="D273" s="77"/>
      <c r="E273" s="77"/>
      <c r="F273" s="77"/>
      <c r="G273" s="77"/>
      <c r="H273" s="106"/>
      <c r="I273" s="106"/>
      <c r="K273" s="106"/>
      <c r="L273" s="106"/>
    </row>
    <row r="274" spans="1:12" ht="15">
      <c r="A274" s="76"/>
      <c r="B274" s="76"/>
      <c r="C274" s="77"/>
      <c r="D274" s="107"/>
      <c r="E274" s="107"/>
      <c r="F274" s="107"/>
      <c r="G274" s="107"/>
      <c r="H274" s="108"/>
      <c r="I274" s="108"/>
      <c r="K274" s="108"/>
      <c r="L274" s="108"/>
    </row>
    <row r="275" spans="1:12" s="9" customFormat="1" ht="14.25">
      <c r="A275" s="109"/>
      <c r="B275" s="109"/>
      <c r="C275" s="107"/>
      <c r="D275" s="107"/>
      <c r="E275" s="107"/>
      <c r="F275" s="107"/>
      <c r="G275" s="107"/>
      <c r="H275" s="108"/>
      <c r="I275" s="108"/>
      <c r="K275" s="108"/>
      <c r="L275" s="108"/>
    </row>
    <row r="276" spans="1:12" ht="14.25">
      <c r="A276" s="109"/>
      <c r="B276" s="109"/>
      <c r="C276" s="107"/>
      <c r="D276" s="107"/>
      <c r="E276" s="107"/>
      <c r="F276" s="107"/>
      <c r="G276" s="107"/>
      <c r="H276" s="108"/>
      <c r="I276" s="108"/>
      <c r="K276" s="108"/>
      <c r="L276" s="108"/>
    </row>
    <row r="277" spans="1:12" ht="15">
      <c r="A277" s="81"/>
      <c r="B277" s="81"/>
      <c r="C277" s="77"/>
      <c r="D277" s="77"/>
      <c r="E277" s="77"/>
      <c r="F277" s="77"/>
      <c r="G277" s="77"/>
      <c r="H277" s="106"/>
      <c r="I277" s="106"/>
      <c r="K277" s="106"/>
      <c r="L277" s="106"/>
    </row>
    <row r="278" spans="1:12" ht="15">
      <c r="A278" s="105"/>
      <c r="B278" s="105"/>
      <c r="C278" s="77"/>
      <c r="D278" s="77"/>
      <c r="E278" s="77"/>
      <c r="F278" s="77"/>
      <c r="G278" s="77"/>
      <c r="H278" s="106"/>
      <c r="I278" s="106"/>
      <c r="K278" s="106"/>
      <c r="L278" s="106"/>
    </row>
    <row r="279" spans="1:12" ht="15">
      <c r="A279" s="105"/>
      <c r="B279" s="105"/>
      <c r="C279" s="77"/>
      <c r="D279" s="77"/>
      <c r="E279" s="77"/>
      <c r="F279" s="77"/>
      <c r="G279" s="77"/>
      <c r="H279" s="106"/>
      <c r="I279" s="106"/>
      <c r="K279" s="106"/>
      <c r="L279" s="106"/>
    </row>
    <row r="280" spans="1:12" ht="15">
      <c r="A280" s="105"/>
      <c r="B280" s="105"/>
      <c r="C280" s="77"/>
      <c r="D280" s="77"/>
      <c r="E280" s="77"/>
      <c r="F280" s="77"/>
      <c r="G280" s="77"/>
      <c r="H280" s="106"/>
      <c r="I280" s="106"/>
      <c r="K280" s="106"/>
      <c r="L280" s="106"/>
    </row>
    <row r="281" spans="1:12" s="9" customFormat="1" ht="14.25">
      <c r="A281" s="109"/>
      <c r="B281" s="109"/>
      <c r="C281" s="107"/>
      <c r="D281" s="107"/>
      <c r="E281" s="107"/>
      <c r="F281" s="107"/>
      <c r="G281" s="107"/>
      <c r="H281" s="108"/>
      <c r="I281" s="108"/>
      <c r="K281" s="108"/>
      <c r="L281" s="108"/>
    </row>
    <row r="282" spans="1:12" ht="14.25">
      <c r="A282" s="109"/>
      <c r="B282" s="109"/>
      <c r="C282" s="107"/>
      <c r="D282" s="107"/>
      <c r="E282" s="107"/>
      <c r="F282" s="107"/>
      <c r="G282" s="107"/>
      <c r="H282" s="108"/>
      <c r="I282" s="108"/>
      <c r="K282" s="108"/>
      <c r="L282" s="108"/>
    </row>
    <row r="283" spans="1:12" ht="15">
      <c r="A283" s="80"/>
      <c r="B283" s="80"/>
      <c r="C283" s="77"/>
      <c r="D283" s="77"/>
      <c r="E283" s="77"/>
      <c r="F283" s="77"/>
      <c r="G283" s="77"/>
      <c r="H283" s="106"/>
      <c r="I283" s="106"/>
      <c r="K283" s="106"/>
      <c r="L283" s="106"/>
    </row>
    <row r="284" spans="1:12" ht="15">
      <c r="A284" s="81"/>
      <c r="B284" s="81"/>
      <c r="C284" s="77"/>
      <c r="D284" s="77"/>
      <c r="E284" s="77"/>
      <c r="F284" s="77"/>
      <c r="G284" s="77"/>
      <c r="H284" s="106"/>
      <c r="I284" s="106"/>
      <c r="K284" s="106"/>
      <c r="L284" s="106"/>
    </row>
    <row r="285" spans="1:12" ht="15">
      <c r="A285" s="81"/>
      <c r="B285" s="81"/>
      <c r="C285" s="77"/>
      <c r="D285" s="77"/>
      <c r="E285" s="77"/>
      <c r="F285" s="77"/>
      <c r="G285" s="77"/>
      <c r="H285" s="106"/>
      <c r="I285" s="106"/>
      <c r="K285" s="106"/>
      <c r="L285" s="106"/>
    </row>
    <row r="286" spans="1:12" ht="15">
      <c r="A286" s="81"/>
      <c r="B286" s="81"/>
      <c r="C286" s="77"/>
      <c r="D286" s="77"/>
      <c r="E286" s="77"/>
      <c r="F286" s="77"/>
      <c r="G286" s="77"/>
      <c r="H286" s="106"/>
      <c r="I286" s="106"/>
      <c r="K286" s="106"/>
      <c r="L286" s="106"/>
    </row>
    <row r="287" spans="1:12" ht="14.25">
      <c r="A287" s="109"/>
      <c r="B287" s="109"/>
      <c r="C287" s="107"/>
      <c r="D287" s="107"/>
      <c r="E287" s="107"/>
      <c r="F287" s="107"/>
      <c r="G287" s="107"/>
      <c r="H287" s="108"/>
      <c r="I287" s="108"/>
      <c r="K287" s="108"/>
      <c r="L287" s="108"/>
    </row>
    <row r="288" spans="1:12" ht="15">
      <c r="A288" s="80"/>
      <c r="B288" s="80"/>
      <c r="C288" s="77"/>
      <c r="D288" s="77"/>
      <c r="E288" s="77"/>
      <c r="F288" s="77"/>
      <c r="G288" s="77"/>
      <c r="H288" s="106"/>
      <c r="I288" s="106"/>
      <c r="K288" s="106"/>
      <c r="L288" s="106"/>
    </row>
    <row r="289" spans="1:12" ht="15">
      <c r="A289" s="105"/>
      <c r="B289" s="105"/>
      <c r="C289" s="77"/>
      <c r="D289" s="77"/>
      <c r="E289" s="77"/>
      <c r="F289" s="77"/>
      <c r="G289" s="77"/>
      <c r="H289" s="106"/>
      <c r="I289" s="106"/>
      <c r="K289" s="106"/>
      <c r="L289" s="106"/>
    </row>
    <row r="290" spans="1:12" ht="15">
      <c r="A290" s="81"/>
      <c r="B290" s="81"/>
      <c r="C290" s="77"/>
      <c r="D290" s="77"/>
      <c r="E290" s="77"/>
      <c r="F290" s="77"/>
      <c r="G290" s="77"/>
      <c r="H290" s="106"/>
      <c r="I290" s="106"/>
      <c r="K290" s="106"/>
      <c r="L290" s="106"/>
    </row>
    <row r="291" spans="1:12" ht="15">
      <c r="A291" s="81"/>
      <c r="B291" s="81"/>
      <c r="C291" s="77"/>
      <c r="D291" s="77"/>
      <c r="E291" s="77"/>
      <c r="F291" s="77"/>
      <c r="G291" s="77"/>
      <c r="H291" s="106"/>
      <c r="I291" s="106"/>
      <c r="K291" s="106"/>
      <c r="L291" s="106"/>
    </row>
    <row r="292" spans="1:12" s="4" customFormat="1" ht="14.25">
      <c r="A292" s="76"/>
      <c r="B292" s="76"/>
      <c r="C292" s="107"/>
      <c r="D292" s="107"/>
      <c r="E292" s="107"/>
      <c r="F292" s="107"/>
      <c r="G292" s="107"/>
      <c r="H292" s="111"/>
      <c r="I292" s="111"/>
      <c r="K292" s="111"/>
      <c r="L292" s="111"/>
    </row>
    <row r="293" spans="1:12" ht="14.25">
      <c r="A293" s="112"/>
      <c r="B293" s="112"/>
      <c r="C293" s="107"/>
      <c r="D293" s="107"/>
      <c r="E293" s="107"/>
      <c r="F293" s="107"/>
      <c r="G293" s="107"/>
      <c r="H293" s="111"/>
      <c r="I293" s="111"/>
      <c r="K293" s="111"/>
      <c r="L293" s="111"/>
    </row>
    <row r="294" spans="1:12" ht="15">
      <c r="A294" s="113"/>
      <c r="B294" s="113"/>
      <c r="C294" s="107"/>
      <c r="D294" s="107"/>
      <c r="E294" s="107"/>
      <c r="F294" s="107"/>
      <c r="G294" s="107"/>
      <c r="H294" s="111"/>
      <c r="I294" s="111"/>
      <c r="K294" s="111"/>
      <c r="L294" s="111"/>
    </row>
    <row r="295" spans="1:12" ht="15">
      <c r="A295" s="79"/>
      <c r="B295" s="79"/>
      <c r="C295" s="107"/>
      <c r="D295" s="107"/>
      <c r="E295" s="107"/>
      <c r="F295" s="112"/>
      <c r="G295" s="107"/>
      <c r="H295" s="111"/>
      <c r="I295" s="111"/>
      <c r="K295" s="111"/>
      <c r="L295" s="111"/>
    </row>
    <row r="296" spans="1:12" ht="15">
      <c r="A296" s="81"/>
      <c r="B296" s="81"/>
      <c r="C296" s="77"/>
      <c r="D296" s="77"/>
      <c r="E296" s="77"/>
      <c r="F296" s="82"/>
      <c r="G296" s="77"/>
      <c r="H296" s="78"/>
      <c r="I296" s="78"/>
      <c r="K296" s="78"/>
      <c r="L296" s="78"/>
    </row>
    <row r="297" spans="1:12" ht="14.25">
      <c r="A297" s="110"/>
      <c r="B297" s="110"/>
      <c r="C297" s="107"/>
      <c r="D297" s="107"/>
      <c r="E297" s="107"/>
      <c r="F297" s="107"/>
      <c r="G297" s="107"/>
      <c r="H297" s="111"/>
      <c r="I297" s="111"/>
      <c r="K297" s="111"/>
      <c r="L297" s="111"/>
    </row>
    <row r="298" spans="1:12" ht="15">
      <c r="A298" s="79"/>
      <c r="B298" s="79"/>
      <c r="C298" s="107"/>
      <c r="D298" s="107"/>
      <c r="E298" s="107"/>
      <c r="F298" s="107"/>
      <c r="G298" s="107"/>
      <c r="H298" s="111"/>
      <c r="I298" s="111"/>
      <c r="K298" s="111"/>
      <c r="L298" s="111"/>
    </row>
    <row r="299" spans="1:12" ht="15">
      <c r="A299" s="79"/>
      <c r="B299" s="79"/>
      <c r="C299" s="107"/>
      <c r="D299" s="107"/>
      <c r="E299" s="107"/>
      <c r="F299" s="107"/>
      <c r="G299" s="107"/>
      <c r="H299" s="111"/>
      <c r="I299" s="111"/>
      <c r="K299" s="111"/>
      <c r="L299" s="111"/>
    </row>
    <row r="300" spans="1:12" ht="15">
      <c r="A300" s="79"/>
      <c r="B300" s="79"/>
      <c r="C300" s="107"/>
      <c r="D300" s="107"/>
      <c r="E300" s="107"/>
      <c r="F300" s="107"/>
      <c r="G300" s="107"/>
      <c r="H300" s="111"/>
      <c r="I300" s="111"/>
      <c r="K300" s="111"/>
      <c r="L300" s="111"/>
    </row>
    <row r="301" spans="1:12" ht="15">
      <c r="A301" s="79"/>
      <c r="B301" s="79"/>
      <c r="C301" s="107"/>
      <c r="D301" s="107"/>
      <c r="E301" s="107"/>
      <c r="F301" s="107"/>
      <c r="G301" s="107"/>
      <c r="H301" s="111"/>
      <c r="I301" s="111"/>
      <c r="K301" s="111"/>
      <c r="L301" s="111"/>
    </row>
    <row r="302" spans="1:12" ht="15">
      <c r="A302" s="79"/>
      <c r="B302" s="79"/>
      <c r="C302" s="107"/>
      <c r="D302" s="107"/>
      <c r="E302" s="107"/>
      <c r="F302" s="107"/>
      <c r="G302" s="107"/>
      <c r="H302" s="111"/>
      <c r="I302" s="111"/>
      <c r="K302" s="111"/>
      <c r="L302" s="111"/>
    </row>
    <row r="303" spans="1:12" ht="15">
      <c r="A303" s="79"/>
      <c r="B303" s="79"/>
      <c r="C303" s="107"/>
      <c r="D303" s="107"/>
      <c r="E303" s="107"/>
      <c r="F303" s="107"/>
      <c r="G303" s="107"/>
      <c r="H303" s="108"/>
      <c r="I303" s="108"/>
      <c r="K303" s="108"/>
      <c r="L303" s="108"/>
    </row>
    <row r="304" spans="1:12" ht="15">
      <c r="A304" s="79"/>
      <c r="B304" s="79"/>
      <c r="C304" s="107"/>
      <c r="D304" s="107"/>
      <c r="E304" s="107"/>
      <c r="F304" s="107"/>
      <c r="G304" s="107"/>
      <c r="H304" s="108"/>
      <c r="I304" s="108"/>
      <c r="K304" s="108"/>
      <c r="L304" s="108"/>
    </row>
    <row r="305" spans="1:12" ht="15">
      <c r="A305" s="79"/>
      <c r="B305" s="79"/>
      <c r="C305" s="107"/>
      <c r="D305" s="107"/>
      <c r="E305" s="107"/>
      <c r="F305" s="107"/>
      <c r="G305" s="107"/>
      <c r="H305" s="111"/>
      <c r="I305" s="111"/>
      <c r="K305" s="111"/>
      <c r="L305" s="111"/>
    </row>
    <row r="306" spans="1:12" ht="15">
      <c r="A306" s="79"/>
      <c r="B306" s="79"/>
      <c r="C306" s="107"/>
      <c r="D306" s="107"/>
      <c r="E306" s="107"/>
      <c r="F306" s="107"/>
      <c r="G306" s="107"/>
      <c r="H306" s="111"/>
      <c r="I306" s="111"/>
      <c r="K306" s="111"/>
      <c r="L306" s="111"/>
    </row>
    <row r="307" spans="1:12" ht="15">
      <c r="A307" s="79"/>
      <c r="B307" s="79"/>
      <c r="C307" s="107"/>
      <c r="D307" s="107"/>
      <c r="E307" s="107"/>
      <c r="F307" s="107"/>
      <c r="G307" s="107"/>
      <c r="H307" s="111"/>
      <c r="I307" s="111"/>
      <c r="K307" s="111"/>
      <c r="L307" s="111"/>
    </row>
    <row r="308" spans="1:12" ht="15">
      <c r="A308" s="79"/>
      <c r="B308" s="79"/>
      <c r="C308" s="107"/>
      <c r="D308" s="107"/>
      <c r="E308" s="107"/>
      <c r="F308" s="107"/>
      <c r="G308" s="107"/>
      <c r="H308" s="111"/>
      <c r="I308" s="111"/>
      <c r="K308" s="111"/>
      <c r="L308" s="111"/>
    </row>
    <row r="309" spans="1:12" ht="15">
      <c r="A309" s="79"/>
      <c r="B309" s="79"/>
      <c r="C309" s="107"/>
      <c r="D309" s="107"/>
      <c r="E309" s="107"/>
      <c r="F309" s="107"/>
      <c r="G309" s="107"/>
      <c r="H309" s="108"/>
      <c r="I309" s="108"/>
      <c r="K309" s="108"/>
      <c r="L309" s="108"/>
    </row>
    <row r="310" spans="1:12" ht="15">
      <c r="A310" s="79"/>
      <c r="B310" s="79"/>
      <c r="C310" s="107"/>
      <c r="D310" s="107"/>
      <c r="E310" s="107"/>
      <c r="F310" s="107"/>
      <c r="G310" s="107"/>
      <c r="H310" s="108"/>
      <c r="I310" s="108"/>
      <c r="K310" s="108"/>
      <c r="L310" s="108"/>
    </row>
    <row r="311" spans="1:12" ht="15">
      <c r="A311" s="79"/>
      <c r="B311" s="79"/>
      <c r="C311" s="107"/>
      <c r="D311" s="107"/>
      <c r="E311" s="107"/>
      <c r="F311" s="107"/>
      <c r="G311" s="107"/>
      <c r="H311" s="111"/>
      <c r="I311" s="111"/>
      <c r="K311" s="111"/>
      <c r="L311" s="111"/>
    </row>
    <row r="312" spans="1:12" ht="15">
      <c r="A312" s="79"/>
      <c r="B312" s="79"/>
      <c r="C312" s="107"/>
      <c r="D312" s="107"/>
      <c r="E312" s="107"/>
      <c r="F312" s="107"/>
      <c r="G312" s="107"/>
      <c r="H312" s="111"/>
      <c r="I312" s="111"/>
      <c r="K312" s="111"/>
      <c r="L312" s="111"/>
    </row>
    <row r="313" spans="1:12" ht="15">
      <c r="A313" s="79"/>
      <c r="B313" s="79"/>
      <c r="C313" s="107"/>
      <c r="D313" s="107"/>
      <c r="E313" s="107"/>
      <c r="F313" s="107"/>
      <c r="G313" s="107"/>
      <c r="H313" s="111"/>
      <c r="I313" s="111"/>
      <c r="K313" s="111"/>
      <c r="L313" s="111"/>
    </row>
    <row r="314" spans="1:12" ht="15">
      <c r="A314" s="79"/>
      <c r="B314" s="79"/>
      <c r="C314" s="107"/>
      <c r="D314" s="107"/>
      <c r="E314" s="107"/>
      <c r="F314" s="107"/>
      <c r="G314" s="107"/>
      <c r="H314" s="111"/>
      <c r="I314" s="111"/>
      <c r="K314" s="111"/>
      <c r="L314" s="111"/>
    </row>
    <row r="315" spans="1:12" ht="15">
      <c r="A315" s="79"/>
      <c r="B315" s="79"/>
      <c r="C315" s="107"/>
      <c r="D315" s="107"/>
      <c r="E315" s="107"/>
      <c r="F315" s="107"/>
      <c r="G315" s="107"/>
      <c r="H315" s="108"/>
      <c r="I315" s="108"/>
      <c r="K315" s="108"/>
      <c r="L315" s="108"/>
    </row>
    <row r="316" spans="1:12" ht="15">
      <c r="A316" s="79"/>
      <c r="B316" s="79"/>
      <c r="C316" s="107"/>
      <c r="D316" s="107"/>
      <c r="E316" s="107"/>
      <c r="F316" s="107"/>
      <c r="G316" s="107"/>
      <c r="H316" s="108"/>
      <c r="I316" s="108"/>
      <c r="K316" s="108"/>
      <c r="L316" s="108"/>
    </row>
    <row r="317" spans="1:12" ht="15">
      <c r="A317" s="79"/>
      <c r="B317" s="79"/>
      <c r="C317" s="107"/>
      <c r="D317" s="107"/>
      <c r="E317" s="107"/>
      <c r="F317" s="107"/>
      <c r="G317" s="107"/>
      <c r="H317" s="108"/>
      <c r="I317" s="108"/>
      <c r="K317" s="108"/>
      <c r="L317" s="108"/>
    </row>
    <row r="318" spans="1:12" ht="15">
      <c r="A318" s="81"/>
      <c r="B318" s="81"/>
      <c r="C318" s="77"/>
      <c r="D318" s="77"/>
      <c r="E318" s="77"/>
      <c r="F318" s="77"/>
      <c r="G318" s="77"/>
      <c r="H318" s="78"/>
      <c r="I318" s="78"/>
      <c r="K318" s="78"/>
      <c r="L318" s="78"/>
    </row>
    <row r="319" spans="1:12" ht="15">
      <c r="A319" s="80"/>
      <c r="B319" s="80"/>
      <c r="C319" s="77"/>
      <c r="D319" s="77"/>
      <c r="E319" s="77"/>
      <c r="F319" s="77"/>
      <c r="G319" s="77"/>
      <c r="H319" s="78"/>
      <c r="I319" s="78"/>
      <c r="K319" s="78"/>
      <c r="L319" s="78"/>
    </row>
    <row r="320" spans="1:12" ht="15">
      <c r="A320" s="81"/>
      <c r="B320" s="81"/>
      <c r="C320" s="77"/>
      <c r="D320" s="77"/>
      <c r="E320" s="77"/>
      <c r="F320" s="77"/>
      <c r="G320" s="77"/>
      <c r="H320" s="78"/>
      <c r="I320" s="78"/>
      <c r="K320" s="78"/>
      <c r="L320" s="78"/>
    </row>
    <row r="321" spans="1:12" ht="15">
      <c r="A321" s="81"/>
      <c r="B321" s="81"/>
      <c r="C321" s="77"/>
      <c r="D321" s="77"/>
      <c r="E321" s="77"/>
      <c r="F321" s="77"/>
      <c r="G321" s="77"/>
      <c r="H321" s="78"/>
      <c r="I321" s="78"/>
      <c r="K321" s="78"/>
      <c r="L321" s="78"/>
    </row>
    <row r="322" spans="1:12" ht="15">
      <c r="A322" s="81"/>
      <c r="B322" s="81"/>
      <c r="C322" s="77"/>
      <c r="D322" s="77"/>
      <c r="E322" s="77"/>
      <c r="F322" s="77"/>
      <c r="G322" s="77"/>
      <c r="H322" s="106"/>
      <c r="I322" s="106"/>
      <c r="K322" s="106"/>
      <c r="L322" s="106"/>
    </row>
    <row r="323" spans="1:12" ht="15">
      <c r="A323" s="81"/>
      <c r="B323" s="81"/>
      <c r="C323" s="77"/>
      <c r="D323" s="77"/>
      <c r="E323" s="77"/>
      <c r="F323" s="77"/>
      <c r="G323" s="77"/>
      <c r="H323" s="106"/>
      <c r="I323" s="106"/>
      <c r="K323" s="106"/>
      <c r="L323" s="106"/>
    </row>
    <row r="324" spans="1:12" ht="15">
      <c r="A324" s="81"/>
      <c r="B324" s="81"/>
      <c r="C324" s="77"/>
      <c r="D324" s="77"/>
      <c r="E324" s="77"/>
      <c r="F324" s="77"/>
      <c r="G324" s="77"/>
      <c r="H324" s="78"/>
      <c r="I324" s="78"/>
      <c r="K324" s="78"/>
      <c r="L324" s="78"/>
    </row>
    <row r="325" spans="1:12" ht="15">
      <c r="A325" s="76"/>
      <c r="B325" s="76"/>
      <c r="C325" s="107"/>
      <c r="D325" s="107"/>
      <c r="E325" s="107"/>
      <c r="F325" s="77"/>
      <c r="G325" s="77"/>
      <c r="H325" s="78"/>
      <c r="I325" s="78"/>
      <c r="K325" s="78"/>
      <c r="L325" s="78"/>
    </row>
    <row r="326" spans="1:12" ht="15">
      <c r="A326" s="76"/>
      <c r="B326" s="76"/>
      <c r="C326" s="107"/>
      <c r="D326" s="107"/>
      <c r="E326" s="107"/>
      <c r="F326" s="107"/>
      <c r="G326" s="77"/>
      <c r="H326" s="108"/>
      <c r="I326" s="108"/>
      <c r="K326" s="108"/>
      <c r="L326" s="108"/>
    </row>
    <row r="327" spans="1:12" ht="15">
      <c r="A327" s="79"/>
      <c r="B327" s="79"/>
      <c r="C327" s="77"/>
      <c r="D327" s="77"/>
      <c r="E327" s="77"/>
      <c r="F327" s="77"/>
      <c r="G327" s="77"/>
      <c r="H327" s="106"/>
      <c r="I327" s="106"/>
      <c r="K327" s="106"/>
      <c r="L327" s="106"/>
    </row>
    <row r="328" spans="1:12" ht="15">
      <c r="A328" s="80"/>
      <c r="B328" s="80"/>
      <c r="C328" s="77"/>
      <c r="D328" s="77"/>
      <c r="E328" s="77"/>
      <c r="F328" s="77"/>
      <c r="G328" s="77"/>
      <c r="H328" s="106"/>
      <c r="I328" s="106"/>
      <c r="K328" s="106"/>
      <c r="L328" s="106"/>
    </row>
    <row r="329" spans="1:12" ht="15">
      <c r="A329" s="81"/>
      <c r="B329" s="81"/>
      <c r="C329" s="77"/>
      <c r="D329" s="77"/>
      <c r="E329" s="77"/>
      <c r="F329" s="77"/>
      <c r="G329" s="77"/>
      <c r="H329" s="106"/>
      <c r="I329" s="106"/>
      <c r="K329" s="106"/>
      <c r="L329" s="106"/>
    </row>
    <row r="330" spans="1:12" ht="15">
      <c r="A330" s="81"/>
      <c r="B330" s="81"/>
      <c r="C330" s="77"/>
      <c r="D330" s="77"/>
      <c r="E330" s="77"/>
      <c r="F330" s="77"/>
      <c r="G330" s="77"/>
      <c r="H330" s="106"/>
      <c r="I330" s="106"/>
      <c r="K330" s="106"/>
      <c r="L330" s="106"/>
    </row>
    <row r="331" spans="1:12" ht="15">
      <c r="A331" s="76"/>
      <c r="B331" s="76"/>
      <c r="C331" s="107"/>
      <c r="D331" s="107"/>
      <c r="E331" s="107"/>
      <c r="F331" s="107"/>
      <c r="G331" s="77"/>
      <c r="H331" s="108"/>
      <c r="I331" s="108"/>
      <c r="K331" s="108"/>
      <c r="L331" s="108"/>
    </row>
    <row r="332" spans="1:12" ht="15">
      <c r="A332" s="79"/>
      <c r="B332" s="79"/>
      <c r="C332" s="77"/>
      <c r="D332" s="77"/>
      <c r="E332" s="77"/>
      <c r="F332" s="77"/>
      <c r="G332" s="77"/>
      <c r="H332" s="106"/>
      <c r="I332" s="106"/>
      <c r="K332" s="106"/>
      <c r="L332" s="106"/>
    </row>
    <row r="333" spans="1:12" ht="15">
      <c r="A333" s="80"/>
      <c r="B333" s="80"/>
      <c r="C333" s="77"/>
      <c r="D333" s="77"/>
      <c r="E333" s="77"/>
      <c r="F333" s="77"/>
      <c r="G333" s="77"/>
      <c r="H333" s="106"/>
      <c r="I333" s="106"/>
      <c r="K333" s="106"/>
      <c r="L333" s="106"/>
    </row>
    <row r="334" spans="1:12" ht="15">
      <c r="A334" s="81"/>
      <c r="B334" s="81"/>
      <c r="C334" s="77"/>
      <c r="D334" s="77"/>
      <c r="E334" s="77"/>
      <c r="F334" s="77"/>
      <c r="G334" s="77"/>
      <c r="H334" s="106"/>
      <c r="I334" s="106"/>
      <c r="K334" s="106"/>
      <c r="L334" s="106"/>
    </row>
    <row r="335" spans="1:12" ht="15">
      <c r="A335" s="81"/>
      <c r="B335" s="81"/>
      <c r="C335" s="77"/>
      <c r="D335" s="77"/>
      <c r="E335" s="77"/>
      <c r="F335" s="77"/>
      <c r="G335" s="77"/>
      <c r="H335" s="106"/>
      <c r="I335" s="106"/>
      <c r="K335" s="106"/>
      <c r="L335" s="106"/>
    </row>
    <row r="336" spans="1:12" ht="15">
      <c r="A336" s="105"/>
      <c r="B336" s="105"/>
      <c r="C336" s="77"/>
      <c r="D336" s="77"/>
      <c r="E336" s="77"/>
      <c r="F336" s="77"/>
      <c r="G336" s="77"/>
      <c r="H336" s="106"/>
      <c r="I336" s="106"/>
      <c r="K336" s="106"/>
      <c r="L336" s="106"/>
    </row>
    <row r="337" spans="1:12" ht="15">
      <c r="A337" s="76"/>
      <c r="B337" s="76"/>
      <c r="C337" s="77"/>
      <c r="D337" s="107"/>
      <c r="E337" s="107"/>
      <c r="F337" s="107"/>
      <c r="G337" s="107"/>
      <c r="H337" s="108"/>
      <c r="I337" s="108"/>
      <c r="K337" s="108"/>
      <c r="L337" s="108"/>
    </row>
    <row r="338" spans="1:12" ht="15">
      <c r="A338" s="79"/>
      <c r="B338" s="79"/>
      <c r="C338" s="77"/>
      <c r="D338" s="77"/>
      <c r="E338" s="77"/>
      <c r="F338" s="77"/>
      <c r="G338" s="77"/>
      <c r="H338" s="106"/>
      <c r="I338" s="106"/>
      <c r="K338" s="106"/>
      <c r="L338" s="106"/>
    </row>
    <row r="339" spans="1:12" ht="15">
      <c r="A339" s="105"/>
      <c r="B339" s="105"/>
      <c r="C339" s="77"/>
      <c r="D339" s="77"/>
      <c r="E339" s="77"/>
      <c r="F339" s="77"/>
      <c r="G339" s="77"/>
      <c r="H339" s="106"/>
      <c r="I339" s="106"/>
      <c r="K339" s="106"/>
      <c r="L339" s="106"/>
    </row>
    <row r="340" spans="1:12" ht="15">
      <c r="A340" s="105"/>
      <c r="B340" s="105"/>
      <c r="C340" s="77"/>
      <c r="D340" s="77"/>
      <c r="E340" s="77"/>
      <c r="F340" s="77"/>
      <c r="G340" s="77"/>
      <c r="H340" s="106"/>
      <c r="I340" s="106"/>
      <c r="K340" s="106"/>
      <c r="L340" s="106"/>
    </row>
    <row r="341" spans="1:12" ht="15">
      <c r="A341" s="105"/>
      <c r="B341" s="105"/>
      <c r="C341" s="77"/>
      <c r="D341" s="77"/>
      <c r="E341" s="77"/>
      <c r="F341" s="77"/>
      <c r="G341" s="77"/>
      <c r="H341" s="106"/>
      <c r="I341" s="106"/>
      <c r="K341" s="106"/>
      <c r="L341" s="106"/>
    </row>
    <row r="342" spans="1:12" ht="15">
      <c r="A342" s="79"/>
      <c r="B342" s="79"/>
      <c r="C342" s="77"/>
      <c r="D342" s="107"/>
      <c r="E342" s="107"/>
      <c r="F342" s="107"/>
      <c r="G342" s="107"/>
      <c r="H342" s="78"/>
      <c r="I342" s="78"/>
      <c r="K342" s="78"/>
      <c r="L342" s="78"/>
    </row>
    <row r="343" spans="1:12" ht="15">
      <c r="A343" s="80"/>
      <c r="B343" s="80"/>
      <c r="C343" s="77"/>
      <c r="D343" s="77"/>
      <c r="E343" s="77"/>
      <c r="F343" s="77"/>
      <c r="G343" s="77"/>
      <c r="H343" s="78"/>
      <c r="I343" s="78"/>
      <c r="K343" s="78"/>
      <c r="L343" s="78"/>
    </row>
    <row r="344" spans="1:12" ht="15">
      <c r="A344" s="81"/>
      <c r="B344" s="81"/>
      <c r="C344" s="77"/>
      <c r="D344" s="77"/>
      <c r="E344" s="77"/>
      <c r="F344" s="77"/>
      <c r="G344" s="77"/>
      <c r="H344" s="78"/>
      <c r="I344" s="78"/>
      <c r="K344" s="78"/>
      <c r="L344" s="78"/>
    </row>
    <row r="345" spans="1:12" ht="15">
      <c r="A345" s="81"/>
      <c r="B345" s="81"/>
      <c r="C345" s="77"/>
      <c r="D345" s="77"/>
      <c r="E345" s="77"/>
      <c r="F345" s="77"/>
      <c r="G345" s="77"/>
      <c r="H345" s="78"/>
      <c r="I345" s="78"/>
      <c r="K345" s="78"/>
      <c r="L345" s="78"/>
    </row>
    <row r="346" spans="1:12" ht="15">
      <c r="A346" s="81"/>
      <c r="B346" s="81"/>
      <c r="C346" s="77"/>
      <c r="D346" s="77"/>
      <c r="E346" s="77"/>
      <c r="F346" s="77"/>
      <c r="G346" s="77"/>
      <c r="H346" s="106"/>
      <c r="I346" s="106"/>
      <c r="K346" s="106"/>
      <c r="L346" s="106"/>
    </row>
    <row r="347" spans="1:12" ht="15">
      <c r="A347" s="81"/>
      <c r="B347" s="81"/>
      <c r="C347" s="77"/>
      <c r="D347" s="77"/>
      <c r="E347" s="77"/>
      <c r="F347" s="77"/>
      <c r="G347" s="77"/>
      <c r="H347" s="106"/>
      <c r="I347" s="106"/>
      <c r="K347" s="106"/>
      <c r="L347" s="106"/>
    </row>
    <row r="348" spans="1:12" ht="15">
      <c r="A348" s="76"/>
      <c r="B348" s="76"/>
      <c r="C348" s="77"/>
      <c r="D348" s="77"/>
      <c r="E348" s="77"/>
      <c r="F348" s="107"/>
      <c r="G348" s="107"/>
      <c r="H348" s="108"/>
      <c r="I348" s="108"/>
      <c r="K348" s="108"/>
      <c r="L348" s="108"/>
    </row>
    <row r="349" spans="1:12" ht="15">
      <c r="A349" s="79"/>
      <c r="B349" s="79"/>
      <c r="C349" s="77"/>
      <c r="D349" s="77"/>
      <c r="E349" s="77"/>
      <c r="F349" s="77"/>
      <c r="G349" s="77"/>
      <c r="H349" s="106"/>
      <c r="I349" s="106"/>
      <c r="K349" s="106"/>
      <c r="L349" s="106"/>
    </row>
    <row r="350" spans="1:12" ht="15">
      <c r="A350" s="80"/>
      <c r="B350" s="80"/>
      <c r="C350" s="77"/>
      <c r="D350" s="77"/>
      <c r="E350" s="77"/>
      <c r="F350" s="77"/>
      <c r="G350" s="77"/>
      <c r="H350" s="106"/>
      <c r="I350" s="106"/>
      <c r="K350" s="106"/>
      <c r="L350" s="106"/>
    </row>
    <row r="351" spans="1:12" ht="15">
      <c r="A351" s="81"/>
      <c r="B351" s="81"/>
      <c r="C351" s="77"/>
      <c r="D351" s="77"/>
      <c r="E351" s="77"/>
      <c r="F351" s="77"/>
      <c r="G351" s="77"/>
      <c r="H351" s="106"/>
      <c r="I351" s="106"/>
      <c r="K351" s="106"/>
      <c r="L351" s="106"/>
    </row>
    <row r="352" spans="1:12" ht="15">
      <c r="A352" s="81"/>
      <c r="B352" s="81"/>
      <c r="C352" s="77"/>
      <c r="D352" s="77"/>
      <c r="E352" s="77"/>
      <c r="F352" s="77"/>
      <c r="G352" s="77"/>
      <c r="H352" s="106"/>
      <c r="I352" s="106"/>
      <c r="K352" s="106"/>
      <c r="L352" s="106"/>
    </row>
    <row r="353" spans="1:12" ht="15">
      <c r="A353" s="81"/>
      <c r="B353" s="81"/>
      <c r="C353" s="77"/>
      <c r="D353" s="77"/>
      <c r="E353" s="77"/>
      <c r="F353" s="77"/>
      <c r="G353" s="77"/>
      <c r="H353" s="106"/>
      <c r="I353" s="106"/>
      <c r="K353" s="106"/>
      <c r="L353" s="106"/>
    </row>
    <row r="354" spans="1:12" ht="15">
      <c r="A354" s="81"/>
      <c r="B354" s="81"/>
      <c r="C354" s="77"/>
      <c r="D354" s="77"/>
      <c r="E354" s="77"/>
      <c r="F354" s="77"/>
      <c r="G354" s="77"/>
      <c r="H354" s="106"/>
      <c r="I354" s="106"/>
      <c r="K354" s="106"/>
      <c r="L354" s="106"/>
    </row>
    <row r="355" spans="1:12" ht="15">
      <c r="A355" s="81"/>
      <c r="B355" s="81"/>
      <c r="C355" s="77"/>
      <c r="D355" s="77"/>
      <c r="E355" s="77"/>
      <c r="F355" s="77"/>
      <c r="G355" s="77"/>
      <c r="H355" s="106"/>
      <c r="I355" s="106"/>
      <c r="K355" s="106"/>
      <c r="L355" s="106"/>
    </row>
    <row r="356" spans="1:12" ht="15">
      <c r="A356" s="105"/>
      <c r="B356" s="105"/>
      <c r="C356" s="77"/>
      <c r="D356" s="77"/>
      <c r="E356" s="77"/>
      <c r="F356" s="77"/>
      <c r="G356" s="77"/>
      <c r="H356" s="106"/>
      <c r="I356" s="106"/>
      <c r="K356" s="106"/>
      <c r="L356" s="106"/>
    </row>
    <row r="357" spans="1:12" ht="15">
      <c r="A357" s="105"/>
      <c r="B357" s="105"/>
      <c r="C357" s="77"/>
      <c r="D357" s="77"/>
      <c r="E357" s="77"/>
      <c r="F357" s="77"/>
      <c r="G357" s="77"/>
      <c r="H357" s="106"/>
      <c r="I357" s="106"/>
      <c r="K357" s="106"/>
      <c r="L357" s="106"/>
    </row>
    <row r="358" spans="1:12" ht="15">
      <c r="A358" s="105"/>
      <c r="B358" s="105"/>
      <c r="C358" s="77"/>
      <c r="D358" s="77"/>
      <c r="E358" s="77"/>
      <c r="F358" s="77"/>
      <c r="G358" s="77"/>
      <c r="H358" s="106"/>
      <c r="I358" s="106"/>
      <c r="K358" s="106"/>
      <c r="L358" s="106"/>
    </row>
    <row r="359" spans="1:12" ht="15">
      <c r="A359" s="80"/>
      <c r="B359" s="80"/>
      <c r="C359" s="77"/>
      <c r="D359" s="77"/>
      <c r="E359" s="77"/>
      <c r="F359" s="77"/>
      <c r="G359" s="77"/>
      <c r="H359" s="78"/>
      <c r="I359" s="78"/>
      <c r="K359" s="78"/>
      <c r="L359" s="78"/>
    </row>
    <row r="360" spans="1:12" ht="15">
      <c r="A360" s="114"/>
      <c r="B360" s="114"/>
      <c r="C360" s="77"/>
      <c r="D360" s="77"/>
      <c r="E360" s="77"/>
      <c r="F360" s="77"/>
      <c r="G360" s="115"/>
      <c r="H360" s="78"/>
      <c r="I360" s="78"/>
      <c r="K360" s="78"/>
      <c r="L360" s="78"/>
    </row>
    <row r="361" spans="1:12" ht="15">
      <c r="A361" s="81"/>
      <c r="B361" s="81"/>
      <c r="C361" s="77"/>
      <c r="D361" s="77"/>
      <c r="E361" s="77"/>
      <c r="F361" s="77"/>
      <c r="G361" s="115"/>
      <c r="H361" s="78"/>
      <c r="I361" s="78"/>
      <c r="K361" s="78"/>
      <c r="L361" s="78"/>
    </row>
    <row r="362" spans="1:12" ht="15">
      <c r="A362" s="81"/>
      <c r="B362" s="81"/>
      <c r="C362" s="77"/>
      <c r="D362" s="77"/>
      <c r="E362" s="77"/>
      <c r="F362" s="77"/>
      <c r="G362" s="115"/>
      <c r="H362" s="106"/>
      <c r="I362" s="106"/>
      <c r="K362" s="106"/>
      <c r="L362" s="106"/>
    </row>
    <row r="363" spans="1:12" s="4" customFormat="1" ht="15">
      <c r="A363" s="81"/>
      <c r="B363" s="81"/>
      <c r="C363" s="77"/>
      <c r="D363" s="77"/>
      <c r="E363" s="77"/>
      <c r="F363" s="77"/>
      <c r="G363" s="115"/>
      <c r="H363" s="78"/>
      <c r="I363" s="78"/>
      <c r="K363" s="78"/>
      <c r="L363" s="78"/>
    </row>
    <row r="364" spans="1:12" s="4" customFormat="1" ht="15">
      <c r="A364" s="81"/>
      <c r="B364" s="81"/>
      <c r="C364" s="77"/>
      <c r="D364" s="77"/>
      <c r="E364" s="77"/>
      <c r="F364" s="77"/>
      <c r="G364" s="115"/>
      <c r="H364" s="106"/>
      <c r="I364" s="106"/>
      <c r="K364" s="106"/>
      <c r="L364" s="106"/>
    </row>
    <row r="365" spans="1:12" ht="15">
      <c r="A365" s="80"/>
      <c r="B365" s="80"/>
      <c r="C365" s="77"/>
      <c r="D365" s="77"/>
      <c r="E365" s="77"/>
      <c r="F365" s="77"/>
      <c r="G365" s="77"/>
      <c r="H365" s="78"/>
      <c r="I365" s="78"/>
      <c r="K365" s="78"/>
      <c r="L365" s="78"/>
    </row>
    <row r="366" spans="1:12" ht="15">
      <c r="A366" s="81"/>
      <c r="B366" s="81"/>
      <c r="C366" s="77"/>
      <c r="D366" s="77"/>
      <c r="E366" s="77"/>
      <c r="F366" s="77"/>
      <c r="G366" s="77"/>
      <c r="H366" s="78"/>
      <c r="I366" s="78"/>
      <c r="K366" s="78"/>
      <c r="L366" s="78"/>
    </row>
    <row r="367" spans="1:12" ht="15">
      <c r="A367" s="81"/>
      <c r="B367" s="81"/>
      <c r="C367" s="77"/>
      <c r="D367" s="77"/>
      <c r="E367" s="77"/>
      <c r="F367" s="77"/>
      <c r="G367" s="77"/>
      <c r="H367" s="78"/>
      <c r="I367" s="78"/>
      <c r="K367" s="78"/>
      <c r="L367" s="78"/>
    </row>
    <row r="368" spans="1:12" ht="15">
      <c r="A368" s="81"/>
      <c r="B368" s="81"/>
      <c r="C368" s="77"/>
      <c r="D368" s="77"/>
      <c r="E368" s="77"/>
      <c r="F368" s="77"/>
      <c r="G368" s="77"/>
      <c r="H368" s="106"/>
      <c r="I368" s="106"/>
      <c r="K368" s="106"/>
      <c r="L368" s="106"/>
    </row>
    <row r="369" spans="1:12" ht="15">
      <c r="A369" s="81"/>
      <c r="B369" s="81"/>
      <c r="C369" s="77"/>
      <c r="D369" s="77"/>
      <c r="E369" s="77"/>
      <c r="F369" s="77"/>
      <c r="G369" s="77"/>
      <c r="H369" s="106"/>
      <c r="I369" s="106"/>
      <c r="K369" s="106"/>
      <c r="L369" s="106"/>
    </row>
    <row r="370" spans="1:12" ht="15">
      <c r="A370" s="79"/>
      <c r="B370" s="79"/>
      <c r="C370" s="107"/>
      <c r="D370" s="107"/>
      <c r="E370" s="107"/>
      <c r="F370" s="112"/>
      <c r="G370" s="107"/>
      <c r="H370" s="111"/>
      <c r="I370" s="111"/>
      <c r="K370" s="111"/>
      <c r="L370" s="111"/>
    </row>
    <row r="371" spans="1:12" ht="15">
      <c r="A371" s="79"/>
      <c r="B371" s="79"/>
      <c r="C371" s="107"/>
      <c r="D371" s="107"/>
      <c r="E371" s="107"/>
      <c r="F371" s="112"/>
      <c r="G371" s="107"/>
      <c r="H371" s="111"/>
      <c r="I371" s="111"/>
      <c r="K371" s="111"/>
      <c r="L371" s="111"/>
    </row>
    <row r="372" spans="1:12" ht="15">
      <c r="A372" s="81"/>
      <c r="B372" s="81"/>
      <c r="C372" s="77"/>
      <c r="D372" s="77"/>
      <c r="E372" s="77"/>
      <c r="F372" s="82"/>
      <c r="G372" s="77"/>
      <c r="H372" s="78"/>
      <c r="I372" s="78"/>
      <c r="K372" s="78"/>
      <c r="L372" s="78"/>
    </row>
    <row r="373" spans="1:12" ht="15">
      <c r="A373" s="114"/>
      <c r="B373" s="114"/>
      <c r="C373" s="107"/>
      <c r="D373" s="107"/>
      <c r="E373" s="107"/>
      <c r="F373" s="112"/>
      <c r="G373" s="107"/>
      <c r="H373" s="111"/>
      <c r="I373" s="111"/>
      <c r="K373" s="111"/>
      <c r="L373" s="111"/>
    </row>
    <row r="374" spans="1:12" ht="15">
      <c r="A374" s="81"/>
      <c r="B374" s="81"/>
      <c r="C374" s="77"/>
      <c r="D374" s="77"/>
      <c r="E374" s="77"/>
      <c r="F374" s="82"/>
      <c r="G374" s="77"/>
      <c r="H374" s="78"/>
      <c r="I374" s="78"/>
      <c r="K374" s="78"/>
      <c r="L374" s="78"/>
    </row>
    <row r="375" spans="1:12" ht="15">
      <c r="A375" s="81"/>
      <c r="B375" s="81"/>
      <c r="C375" s="77"/>
      <c r="D375" s="77"/>
      <c r="E375" s="77"/>
      <c r="F375" s="82"/>
      <c r="G375" s="77"/>
      <c r="H375" s="78"/>
      <c r="I375" s="78"/>
      <c r="K375" s="78"/>
      <c r="L375" s="78"/>
    </row>
    <row r="376" spans="1:12" ht="15">
      <c r="A376" s="81"/>
      <c r="B376" s="81"/>
      <c r="C376" s="77"/>
      <c r="D376" s="77"/>
      <c r="E376" s="77"/>
      <c r="F376" s="82"/>
      <c r="G376" s="77"/>
      <c r="H376" s="78"/>
      <c r="I376" s="78"/>
      <c r="K376" s="78"/>
      <c r="L376" s="78"/>
    </row>
    <row r="377" spans="1:12" ht="15">
      <c r="A377" s="81"/>
      <c r="B377" s="81"/>
      <c r="C377" s="77"/>
      <c r="D377" s="77"/>
      <c r="E377" s="77"/>
      <c r="F377" s="82"/>
      <c r="G377" s="77"/>
      <c r="H377" s="78"/>
      <c r="I377" s="78"/>
      <c r="K377" s="78"/>
      <c r="L377" s="78"/>
    </row>
    <row r="378" spans="1:12" ht="15">
      <c r="A378" s="81"/>
      <c r="B378" s="81"/>
      <c r="C378" s="77"/>
      <c r="D378" s="77"/>
      <c r="E378" s="77"/>
      <c r="F378" s="82"/>
      <c r="G378" s="77"/>
      <c r="H378" s="106"/>
      <c r="I378" s="106"/>
      <c r="K378" s="106"/>
      <c r="L378" s="106"/>
    </row>
    <row r="379" spans="1:12" ht="14.25">
      <c r="A379" s="110"/>
      <c r="B379" s="110"/>
      <c r="C379" s="107"/>
      <c r="D379" s="107"/>
      <c r="E379" s="107"/>
      <c r="F379" s="107"/>
      <c r="G379" s="107"/>
      <c r="H379" s="111"/>
      <c r="I379" s="111"/>
      <c r="K379" s="111"/>
      <c r="L379" s="111"/>
    </row>
    <row r="380" spans="1:12" s="4" customFormat="1" ht="15">
      <c r="A380" s="79"/>
      <c r="B380" s="79"/>
      <c r="C380" s="107"/>
      <c r="D380" s="107"/>
      <c r="E380" s="107"/>
      <c r="F380" s="107"/>
      <c r="G380" s="116"/>
      <c r="H380" s="111"/>
      <c r="I380" s="111"/>
      <c r="K380" s="111"/>
      <c r="L380" s="111"/>
    </row>
    <row r="381" spans="1:12" ht="15">
      <c r="A381" s="79"/>
      <c r="B381" s="79"/>
      <c r="C381" s="107"/>
      <c r="D381" s="107"/>
      <c r="E381" s="107"/>
      <c r="F381" s="107"/>
      <c r="G381" s="107"/>
      <c r="H381" s="111"/>
      <c r="I381" s="111"/>
      <c r="K381" s="111"/>
      <c r="L381" s="111"/>
    </row>
    <row r="382" spans="1:12" ht="15">
      <c r="A382" s="81"/>
      <c r="B382" s="81"/>
      <c r="C382" s="77"/>
      <c r="D382" s="77"/>
      <c r="E382" s="77"/>
      <c r="F382" s="77"/>
      <c r="G382" s="77"/>
      <c r="H382" s="78"/>
      <c r="I382" s="78"/>
      <c r="K382" s="78"/>
      <c r="L382" s="78"/>
    </row>
    <row r="383" spans="1:12" ht="15">
      <c r="A383" s="81"/>
      <c r="B383" s="81"/>
      <c r="C383" s="77"/>
      <c r="D383" s="77"/>
      <c r="E383" s="77"/>
      <c r="F383" s="77"/>
      <c r="G383" s="77"/>
      <c r="H383" s="78"/>
      <c r="I383" s="78"/>
      <c r="K383" s="78"/>
      <c r="L383" s="78"/>
    </row>
    <row r="384" spans="1:12" ht="15">
      <c r="A384" s="81"/>
      <c r="B384" s="81"/>
      <c r="C384" s="77"/>
      <c r="D384" s="77"/>
      <c r="E384" s="77"/>
      <c r="F384" s="77"/>
      <c r="G384" s="77"/>
      <c r="H384" s="78"/>
      <c r="I384" s="78"/>
      <c r="K384" s="78"/>
      <c r="L384" s="78"/>
    </row>
    <row r="385" spans="1:12" ht="15">
      <c r="A385" s="81"/>
      <c r="B385" s="81"/>
      <c r="C385" s="77"/>
      <c r="D385" s="77"/>
      <c r="E385" s="77"/>
      <c r="F385" s="77"/>
      <c r="G385" s="77"/>
      <c r="H385" s="106"/>
      <c r="I385" s="106"/>
      <c r="K385" s="106"/>
      <c r="L385" s="106"/>
    </row>
    <row r="386" spans="1:12" ht="15">
      <c r="A386" s="81"/>
      <c r="B386" s="81"/>
      <c r="C386" s="77"/>
      <c r="D386" s="77"/>
      <c r="E386" s="77"/>
      <c r="F386" s="77"/>
      <c r="G386" s="77"/>
      <c r="H386" s="106"/>
      <c r="I386" s="106"/>
      <c r="K386" s="106"/>
      <c r="L386" s="106"/>
    </row>
    <row r="387" spans="1:12" ht="15">
      <c r="A387" s="81"/>
      <c r="B387" s="81"/>
      <c r="C387" s="77"/>
      <c r="D387" s="77"/>
      <c r="E387" s="77"/>
      <c r="F387" s="77"/>
      <c r="G387" s="77"/>
      <c r="H387" s="106"/>
      <c r="I387" s="106"/>
      <c r="K387" s="106"/>
      <c r="L387" s="106"/>
    </row>
    <row r="388" spans="1:12" ht="15">
      <c r="A388" s="81"/>
      <c r="B388" s="81"/>
      <c r="C388" s="77"/>
      <c r="D388" s="77"/>
      <c r="E388" s="77"/>
      <c r="F388" s="77"/>
      <c r="G388" s="77"/>
      <c r="H388" s="106"/>
      <c r="I388" s="106"/>
      <c r="K388" s="106"/>
      <c r="L388" s="106"/>
    </row>
    <row r="389" spans="1:12" ht="15">
      <c r="A389" s="81"/>
      <c r="B389" s="81"/>
      <c r="C389" s="77"/>
      <c r="D389" s="77"/>
      <c r="E389" s="77"/>
      <c r="F389" s="77"/>
      <c r="G389" s="77"/>
      <c r="H389" s="78"/>
      <c r="I389" s="78"/>
      <c r="K389" s="78"/>
      <c r="L389" s="78"/>
    </row>
    <row r="390" spans="1:12" ht="15">
      <c r="A390" s="81"/>
      <c r="B390" s="81"/>
      <c r="C390" s="77"/>
      <c r="D390" s="77"/>
      <c r="E390" s="77"/>
      <c r="F390" s="77"/>
      <c r="G390" s="77"/>
      <c r="H390" s="106"/>
      <c r="I390" s="106"/>
      <c r="K390" s="106"/>
      <c r="L390" s="106"/>
    </row>
    <row r="391" spans="1:12" ht="15">
      <c r="A391" s="81"/>
      <c r="B391" s="81"/>
      <c r="C391" s="77"/>
      <c r="D391" s="77"/>
      <c r="E391" s="77"/>
      <c r="F391" s="77"/>
      <c r="G391" s="77"/>
      <c r="H391" s="106"/>
      <c r="I391" s="106"/>
      <c r="K391" s="106"/>
      <c r="L391" s="106"/>
    </row>
    <row r="392" spans="1:12" ht="15">
      <c r="A392" s="79"/>
      <c r="B392" s="79"/>
      <c r="C392" s="77"/>
      <c r="D392" s="77"/>
      <c r="E392" s="77"/>
      <c r="F392" s="77"/>
      <c r="G392" s="77"/>
      <c r="H392" s="78"/>
      <c r="I392" s="78"/>
      <c r="K392" s="78"/>
      <c r="L392" s="78"/>
    </row>
    <row r="393" spans="1:12" ht="15">
      <c r="A393" s="80"/>
      <c r="B393" s="80"/>
      <c r="C393" s="77"/>
      <c r="D393" s="77"/>
      <c r="E393" s="77"/>
      <c r="F393" s="77"/>
      <c r="G393" s="77"/>
      <c r="H393" s="78"/>
      <c r="I393" s="78"/>
      <c r="K393" s="78"/>
      <c r="L393" s="78"/>
    </row>
    <row r="394" spans="1:12" ht="15">
      <c r="A394" s="81"/>
      <c r="B394" s="81"/>
      <c r="C394" s="77"/>
      <c r="D394" s="77"/>
      <c r="E394" s="77"/>
      <c r="F394" s="77"/>
      <c r="G394" s="77"/>
      <c r="H394" s="78"/>
      <c r="I394" s="78"/>
      <c r="K394" s="78"/>
      <c r="L394" s="78"/>
    </row>
    <row r="395" spans="1:12" ht="15">
      <c r="A395" s="81"/>
      <c r="B395" s="81"/>
      <c r="C395" s="77"/>
      <c r="D395" s="77"/>
      <c r="E395" s="77"/>
      <c r="F395" s="77"/>
      <c r="G395" s="77"/>
      <c r="H395" s="78"/>
      <c r="I395" s="78"/>
      <c r="K395" s="78"/>
      <c r="L395" s="78"/>
    </row>
    <row r="396" spans="1:12" ht="15">
      <c r="A396" s="81"/>
      <c r="B396" s="81"/>
      <c r="C396" s="77"/>
      <c r="D396" s="77"/>
      <c r="E396" s="77"/>
      <c r="F396" s="77"/>
      <c r="G396" s="77"/>
      <c r="H396" s="106"/>
      <c r="I396" s="106"/>
      <c r="K396" s="106"/>
      <c r="L396" s="106"/>
    </row>
    <row r="397" spans="1:12" ht="15">
      <c r="A397" s="81"/>
      <c r="B397" s="81"/>
      <c r="C397" s="77"/>
      <c r="D397" s="77"/>
      <c r="E397" s="77"/>
      <c r="F397" s="77"/>
      <c r="G397" s="77"/>
      <c r="H397" s="106"/>
      <c r="I397" s="106"/>
      <c r="K397" s="106"/>
      <c r="L397" s="106"/>
    </row>
    <row r="398" spans="1:12" ht="15">
      <c r="A398" s="81"/>
      <c r="B398" s="81"/>
      <c r="C398" s="77"/>
      <c r="D398" s="77"/>
      <c r="E398" s="77"/>
      <c r="F398" s="77"/>
      <c r="G398" s="77"/>
      <c r="H398" s="106"/>
      <c r="I398" s="106"/>
      <c r="K398" s="106"/>
      <c r="L398" s="106"/>
    </row>
    <row r="399" spans="1:12" ht="15">
      <c r="A399" s="81"/>
      <c r="B399" s="81"/>
      <c r="C399" s="77"/>
      <c r="D399" s="77"/>
      <c r="E399" s="77"/>
      <c r="F399" s="77"/>
      <c r="G399" s="77"/>
      <c r="H399" s="78"/>
      <c r="I399" s="78"/>
      <c r="K399" s="78"/>
      <c r="L399" s="78"/>
    </row>
    <row r="400" spans="1:12" ht="15">
      <c r="A400" s="81"/>
      <c r="B400" s="81"/>
      <c r="C400" s="77"/>
      <c r="D400" s="77"/>
      <c r="E400" s="77"/>
      <c r="F400" s="77"/>
      <c r="G400" s="77"/>
      <c r="H400" s="106"/>
      <c r="I400" s="106"/>
      <c r="K400" s="106"/>
      <c r="L400" s="106"/>
    </row>
    <row r="401" spans="1:12" ht="15">
      <c r="A401" s="81"/>
      <c r="B401" s="81"/>
      <c r="C401" s="77"/>
      <c r="D401" s="77"/>
      <c r="E401" s="77"/>
      <c r="F401" s="77"/>
      <c r="G401" s="77"/>
      <c r="H401" s="106"/>
      <c r="I401" s="106"/>
      <c r="K401" s="106"/>
      <c r="L401" s="106"/>
    </row>
    <row r="402" spans="1:12" ht="15">
      <c r="A402" s="79"/>
      <c r="B402" s="79"/>
      <c r="C402" s="77"/>
      <c r="D402" s="77"/>
      <c r="E402" s="77"/>
      <c r="F402" s="77"/>
      <c r="G402" s="77"/>
      <c r="H402" s="78"/>
      <c r="I402" s="78"/>
      <c r="K402" s="78"/>
      <c r="L402" s="78"/>
    </row>
    <row r="403" spans="1:12" ht="15">
      <c r="A403" s="80"/>
      <c r="B403" s="80"/>
      <c r="C403" s="77"/>
      <c r="D403" s="77"/>
      <c r="E403" s="77"/>
      <c r="F403" s="77"/>
      <c r="G403" s="77"/>
      <c r="H403" s="78"/>
      <c r="I403" s="78"/>
      <c r="K403" s="78"/>
      <c r="L403" s="78"/>
    </row>
    <row r="404" spans="1:12" ht="15">
      <c r="A404" s="81"/>
      <c r="B404" s="81"/>
      <c r="C404" s="77"/>
      <c r="D404" s="77"/>
      <c r="E404" s="77"/>
      <c r="F404" s="77"/>
      <c r="G404" s="77"/>
      <c r="H404" s="78"/>
      <c r="I404" s="78"/>
      <c r="K404" s="78"/>
      <c r="L404" s="78"/>
    </row>
    <row r="405" spans="1:12" ht="15">
      <c r="A405" s="81"/>
      <c r="B405" s="81"/>
      <c r="C405" s="77"/>
      <c r="D405" s="77"/>
      <c r="E405" s="77"/>
      <c r="F405" s="77"/>
      <c r="G405" s="77"/>
      <c r="H405" s="78"/>
      <c r="I405" s="78"/>
      <c r="K405" s="78"/>
      <c r="L405" s="78"/>
    </row>
    <row r="406" spans="1:12" ht="15">
      <c r="A406" s="81"/>
      <c r="B406" s="81"/>
      <c r="C406" s="77"/>
      <c r="D406" s="77"/>
      <c r="E406" s="77"/>
      <c r="F406" s="77"/>
      <c r="G406" s="77"/>
      <c r="H406" s="106"/>
      <c r="I406" s="106"/>
      <c r="K406" s="106"/>
      <c r="L406" s="106"/>
    </row>
    <row r="407" spans="1:12" ht="15">
      <c r="A407" s="81"/>
      <c r="B407" s="81"/>
      <c r="C407" s="77"/>
      <c r="D407" s="77"/>
      <c r="E407" s="77"/>
      <c r="F407" s="77"/>
      <c r="G407" s="77"/>
      <c r="H407" s="106"/>
      <c r="I407" s="106"/>
      <c r="K407" s="106"/>
      <c r="L407" s="106"/>
    </row>
    <row r="408" spans="1:12" ht="15">
      <c r="A408" s="81"/>
      <c r="B408" s="81"/>
      <c r="C408" s="77"/>
      <c r="D408" s="77"/>
      <c r="E408" s="77"/>
      <c r="F408" s="77"/>
      <c r="G408" s="77"/>
      <c r="H408" s="78"/>
      <c r="I408" s="78"/>
      <c r="K408" s="78"/>
      <c r="L408" s="78"/>
    </row>
    <row r="409" spans="1:12" ht="15">
      <c r="A409" s="81"/>
      <c r="B409" s="81"/>
      <c r="C409" s="77"/>
      <c r="D409" s="77"/>
      <c r="E409" s="77"/>
      <c r="F409" s="77"/>
      <c r="G409" s="77"/>
      <c r="H409" s="106"/>
      <c r="I409" s="106"/>
      <c r="K409" s="106"/>
      <c r="L409" s="106"/>
    </row>
    <row r="410" spans="1:12" ht="15">
      <c r="A410" s="81"/>
      <c r="B410" s="81"/>
      <c r="C410" s="77"/>
      <c r="D410" s="77"/>
      <c r="E410" s="77"/>
      <c r="F410" s="77"/>
      <c r="G410" s="77"/>
      <c r="H410" s="106"/>
      <c r="I410" s="106"/>
      <c r="K410" s="106"/>
      <c r="L410" s="106"/>
    </row>
    <row r="411" spans="1:12" ht="15">
      <c r="A411" s="79"/>
      <c r="B411" s="79"/>
      <c r="C411" s="77"/>
      <c r="D411" s="77"/>
      <c r="E411" s="77"/>
      <c r="F411" s="77"/>
      <c r="G411" s="77"/>
      <c r="H411" s="78"/>
      <c r="I411" s="78"/>
      <c r="K411" s="78"/>
      <c r="L411" s="78"/>
    </row>
    <row r="412" spans="1:12" ht="15">
      <c r="A412" s="80"/>
      <c r="B412" s="80"/>
      <c r="C412" s="77"/>
      <c r="D412" s="77"/>
      <c r="E412" s="77"/>
      <c r="F412" s="77"/>
      <c r="G412" s="77"/>
      <c r="H412" s="78"/>
      <c r="I412" s="78"/>
      <c r="K412" s="78"/>
      <c r="L412" s="78"/>
    </row>
    <row r="413" spans="1:12" ht="15">
      <c r="A413" s="81"/>
      <c r="B413" s="81"/>
      <c r="C413" s="77"/>
      <c r="D413" s="77"/>
      <c r="E413" s="77"/>
      <c r="F413" s="77"/>
      <c r="G413" s="77"/>
      <c r="H413" s="78"/>
      <c r="I413" s="78"/>
      <c r="K413" s="78"/>
      <c r="L413" s="78"/>
    </row>
    <row r="414" spans="1:12" ht="15">
      <c r="A414" s="81"/>
      <c r="B414" s="81"/>
      <c r="C414" s="77"/>
      <c r="D414" s="77"/>
      <c r="E414" s="77"/>
      <c r="F414" s="77"/>
      <c r="G414" s="77"/>
      <c r="H414" s="78"/>
      <c r="I414" s="78"/>
      <c r="K414" s="78"/>
      <c r="L414" s="78"/>
    </row>
    <row r="415" spans="1:12" ht="15">
      <c r="A415" s="81"/>
      <c r="B415" s="81"/>
      <c r="C415" s="77"/>
      <c r="D415" s="77"/>
      <c r="E415" s="77"/>
      <c r="F415" s="77"/>
      <c r="G415" s="77"/>
      <c r="H415" s="106"/>
      <c r="I415" s="106"/>
      <c r="K415" s="106"/>
      <c r="L415" s="106"/>
    </row>
    <row r="416" spans="1:12" ht="15">
      <c r="A416" s="81"/>
      <c r="B416" s="81"/>
      <c r="C416" s="77"/>
      <c r="D416" s="77"/>
      <c r="E416" s="77"/>
      <c r="F416" s="77"/>
      <c r="G416" s="77"/>
      <c r="H416" s="106"/>
      <c r="I416" s="106"/>
      <c r="K416" s="106"/>
      <c r="L416" s="106"/>
    </row>
    <row r="417" spans="1:12" ht="15">
      <c r="A417" s="81"/>
      <c r="B417" s="81"/>
      <c r="C417" s="77"/>
      <c r="D417" s="77"/>
      <c r="E417" s="77"/>
      <c r="F417" s="77"/>
      <c r="G417" s="77"/>
      <c r="H417" s="78"/>
      <c r="I417" s="78"/>
      <c r="K417" s="78"/>
      <c r="L417" s="78"/>
    </row>
    <row r="418" spans="1:12" ht="15">
      <c r="A418" s="81"/>
      <c r="B418" s="81"/>
      <c r="C418" s="77"/>
      <c r="D418" s="77"/>
      <c r="E418" s="77"/>
      <c r="F418" s="77"/>
      <c r="G418" s="77"/>
      <c r="H418" s="106"/>
      <c r="I418" s="106"/>
      <c r="K418" s="106"/>
      <c r="L418" s="106"/>
    </row>
    <row r="419" spans="1:12" ht="15">
      <c r="A419" s="81"/>
      <c r="B419" s="81"/>
      <c r="C419" s="77"/>
      <c r="D419" s="77"/>
      <c r="E419" s="77"/>
      <c r="F419" s="77"/>
      <c r="G419" s="77"/>
      <c r="H419" s="106"/>
      <c r="I419" s="106"/>
      <c r="K419" s="106"/>
      <c r="L419" s="106"/>
    </row>
    <row r="420" spans="1:12" ht="14.25">
      <c r="A420" s="110"/>
      <c r="B420" s="110"/>
      <c r="C420" s="107"/>
      <c r="D420" s="107"/>
      <c r="E420" s="107"/>
      <c r="F420" s="107"/>
      <c r="G420" s="107"/>
      <c r="H420" s="111"/>
      <c r="I420" s="111"/>
      <c r="K420" s="111"/>
      <c r="L420" s="111"/>
    </row>
    <row r="421" spans="1:12" ht="15">
      <c r="A421" s="81"/>
      <c r="B421" s="81"/>
      <c r="C421" s="77"/>
      <c r="D421" s="77"/>
      <c r="E421" s="77"/>
      <c r="F421" s="77"/>
      <c r="G421" s="77"/>
      <c r="H421" s="78"/>
      <c r="I421" s="78"/>
      <c r="K421" s="78"/>
      <c r="L421" s="78"/>
    </row>
    <row r="422" spans="1:12" ht="15">
      <c r="A422" s="81"/>
      <c r="B422" s="81"/>
      <c r="C422" s="77"/>
      <c r="D422" s="77"/>
      <c r="E422" s="77"/>
      <c r="F422" s="77"/>
      <c r="G422" s="77"/>
      <c r="H422" s="78"/>
      <c r="I422" s="78"/>
      <c r="K422" s="78"/>
      <c r="L422" s="78"/>
    </row>
    <row r="423" spans="1:12" ht="15">
      <c r="A423" s="81"/>
      <c r="B423" s="81"/>
      <c r="C423" s="77"/>
      <c r="D423" s="77"/>
      <c r="E423" s="77"/>
      <c r="F423" s="77"/>
      <c r="G423" s="77"/>
      <c r="H423" s="78"/>
      <c r="I423" s="78"/>
      <c r="K423" s="78"/>
      <c r="L423" s="78"/>
    </row>
    <row r="424" spans="1:12" ht="15">
      <c r="A424" s="81"/>
      <c r="B424" s="81"/>
      <c r="C424" s="77"/>
      <c r="D424" s="77"/>
      <c r="E424" s="77"/>
      <c r="F424" s="77"/>
      <c r="G424" s="77"/>
      <c r="H424" s="106"/>
      <c r="I424" s="106"/>
      <c r="K424" s="106"/>
      <c r="L424" s="106"/>
    </row>
    <row r="425" spans="1:12" ht="15">
      <c r="A425" s="81"/>
      <c r="B425" s="81"/>
      <c r="C425" s="77"/>
      <c r="D425" s="77"/>
      <c r="E425" s="77"/>
      <c r="F425" s="77"/>
      <c r="G425" s="77"/>
      <c r="H425" s="106"/>
      <c r="I425" s="106"/>
      <c r="K425" s="106"/>
      <c r="L425" s="106"/>
    </row>
    <row r="426" spans="1:12" ht="15">
      <c r="A426" s="81"/>
      <c r="B426" s="81"/>
      <c r="C426" s="77"/>
      <c r="D426" s="77"/>
      <c r="E426" s="77"/>
      <c r="F426" s="77"/>
      <c r="G426" s="77"/>
      <c r="H426" s="106"/>
      <c r="I426" s="106"/>
      <c r="K426" s="106"/>
      <c r="L426" s="106"/>
    </row>
    <row r="427" spans="1:12" ht="15">
      <c r="A427" s="81"/>
      <c r="B427" s="81"/>
      <c r="C427" s="77"/>
      <c r="D427" s="77"/>
      <c r="E427" s="77"/>
      <c r="F427" s="77"/>
      <c r="G427" s="77"/>
      <c r="H427" s="106"/>
      <c r="I427" s="106"/>
      <c r="K427" s="106"/>
      <c r="L427" s="106"/>
    </row>
    <row r="428" spans="1:12" ht="15">
      <c r="A428" s="81"/>
      <c r="B428" s="81"/>
      <c r="C428" s="77"/>
      <c r="D428" s="77"/>
      <c r="E428" s="77"/>
      <c r="F428" s="77"/>
      <c r="G428" s="77"/>
      <c r="H428" s="78"/>
      <c r="I428" s="78"/>
      <c r="K428" s="78"/>
      <c r="L428" s="78"/>
    </row>
    <row r="429" spans="1:12" ht="15">
      <c r="A429" s="81"/>
      <c r="B429" s="81"/>
      <c r="C429" s="77"/>
      <c r="D429" s="77"/>
      <c r="E429" s="77"/>
      <c r="F429" s="77"/>
      <c r="G429" s="77"/>
      <c r="H429" s="106"/>
      <c r="I429" s="106"/>
      <c r="K429" s="106"/>
      <c r="L429" s="106"/>
    </row>
    <row r="430" spans="1:12" ht="15">
      <c r="A430" s="81"/>
      <c r="B430" s="81"/>
      <c r="C430" s="77"/>
      <c r="D430" s="77"/>
      <c r="E430" s="77"/>
      <c r="F430" s="77"/>
      <c r="G430" s="77"/>
      <c r="H430" s="106"/>
      <c r="I430" s="106"/>
      <c r="K430" s="106"/>
      <c r="L430" s="106"/>
    </row>
    <row r="431" spans="1:12" ht="15">
      <c r="A431" s="80"/>
      <c r="B431" s="80"/>
      <c r="C431" s="77"/>
      <c r="D431" s="77"/>
      <c r="E431" s="77"/>
      <c r="F431" s="82"/>
      <c r="G431" s="77"/>
      <c r="H431" s="78"/>
      <c r="I431" s="78"/>
      <c r="K431" s="78"/>
      <c r="L431" s="78"/>
    </row>
    <row r="432" spans="1:12" ht="15">
      <c r="A432" s="79"/>
      <c r="B432" s="79"/>
      <c r="C432" s="77"/>
      <c r="D432" s="77"/>
      <c r="E432" s="77"/>
      <c r="F432" s="82"/>
      <c r="G432" s="77"/>
      <c r="H432" s="78"/>
      <c r="I432" s="78"/>
      <c r="K432" s="78"/>
      <c r="L432" s="78"/>
    </row>
    <row r="433" spans="1:12" ht="15">
      <c r="A433" s="81"/>
      <c r="B433" s="81"/>
      <c r="C433" s="77"/>
      <c r="D433" s="77"/>
      <c r="E433" s="77"/>
      <c r="F433" s="82"/>
      <c r="G433" s="77"/>
      <c r="H433" s="78"/>
      <c r="I433" s="78"/>
      <c r="K433" s="78"/>
      <c r="L433" s="78"/>
    </row>
    <row r="434" spans="1:12" ht="15">
      <c r="A434" s="81"/>
      <c r="B434" s="81"/>
      <c r="C434" s="77"/>
      <c r="D434" s="77"/>
      <c r="E434" s="77"/>
      <c r="F434" s="82"/>
      <c r="G434" s="77"/>
      <c r="H434" s="78"/>
      <c r="I434" s="78"/>
      <c r="K434" s="78"/>
      <c r="L434" s="78"/>
    </row>
    <row r="435" spans="1:12" ht="15">
      <c r="A435" s="81"/>
      <c r="B435" s="81"/>
      <c r="C435" s="77"/>
      <c r="D435" s="77"/>
      <c r="E435" s="77"/>
      <c r="F435" s="82"/>
      <c r="G435" s="77"/>
      <c r="H435" s="106"/>
      <c r="I435" s="106"/>
      <c r="K435" s="106"/>
      <c r="L435" s="106"/>
    </row>
    <row r="436" spans="1:12" ht="15">
      <c r="A436" s="81"/>
      <c r="B436" s="81"/>
      <c r="C436" s="77"/>
      <c r="D436" s="77"/>
      <c r="E436" s="77"/>
      <c r="F436" s="82"/>
      <c r="G436" s="77"/>
      <c r="H436" s="106"/>
      <c r="I436" s="106"/>
      <c r="K436" s="106"/>
      <c r="L436" s="106"/>
    </row>
    <row r="437" spans="1:12" ht="15">
      <c r="A437" s="81"/>
      <c r="B437" s="81"/>
      <c r="C437" s="77"/>
      <c r="D437" s="77"/>
      <c r="E437" s="77"/>
      <c r="F437" s="82"/>
      <c r="G437" s="77"/>
      <c r="H437" s="106"/>
      <c r="I437" s="106"/>
      <c r="K437" s="106"/>
      <c r="L437" s="106"/>
    </row>
    <row r="438" spans="1:12" ht="15">
      <c r="A438" s="81"/>
      <c r="B438" s="81"/>
      <c r="C438" s="77"/>
      <c r="D438" s="77"/>
      <c r="E438" s="77"/>
      <c r="F438" s="82"/>
      <c r="G438" s="77"/>
      <c r="H438" s="78"/>
      <c r="I438" s="78"/>
      <c r="K438" s="78"/>
      <c r="L438" s="78"/>
    </row>
    <row r="439" spans="1:12" ht="15">
      <c r="A439" s="81"/>
      <c r="B439" s="81"/>
      <c r="C439" s="77"/>
      <c r="D439" s="77"/>
      <c r="E439" s="77"/>
      <c r="F439" s="82"/>
      <c r="G439" s="77"/>
      <c r="H439" s="106"/>
      <c r="I439" s="106"/>
      <c r="K439" s="106"/>
      <c r="L439" s="106"/>
    </row>
    <row r="440" spans="1:12" ht="15">
      <c r="A440" s="81"/>
      <c r="B440" s="81"/>
      <c r="C440" s="77"/>
      <c r="D440" s="77"/>
      <c r="E440" s="77"/>
      <c r="F440" s="82"/>
      <c r="G440" s="77"/>
      <c r="H440" s="106"/>
      <c r="I440" s="106"/>
      <c r="K440" s="106"/>
      <c r="L440" s="106"/>
    </row>
    <row r="441" spans="1:12" ht="14.25">
      <c r="A441" s="76"/>
      <c r="B441" s="76"/>
      <c r="C441" s="107"/>
      <c r="D441" s="107"/>
      <c r="E441" s="107"/>
      <c r="F441" s="107"/>
      <c r="G441" s="107"/>
      <c r="H441" s="111"/>
      <c r="I441" s="111"/>
      <c r="K441" s="111"/>
      <c r="L441" s="111"/>
    </row>
    <row r="442" spans="1:12" ht="15">
      <c r="A442" s="110"/>
      <c r="B442" s="110"/>
      <c r="C442" s="77"/>
      <c r="D442" s="77"/>
      <c r="E442" s="77"/>
      <c r="F442" s="77"/>
      <c r="G442" s="77"/>
      <c r="H442" s="78"/>
      <c r="I442" s="78"/>
      <c r="K442" s="78"/>
      <c r="L442" s="78"/>
    </row>
    <row r="443" spans="1:12" ht="15">
      <c r="A443" s="80"/>
      <c r="B443" s="80"/>
      <c r="C443" s="77"/>
      <c r="D443" s="77"/>
      <c r="E443" s="77"/>
      <c r="F443" s="77"/>
      <c r="G443" s="77"/>
      <c r="H443" s="78"/>
      <c r="I443" s="78"/>
      <c r="K443" s="78"/>
      <c r="L443" s="78"/>
    </row>
    <row r="444" spans="1:12" ht="15">
      <c r="A444" s="79"/>
      <c r="B444" s="79"/>
      <c r="C444" s="77"/>
      <c r="D444" s="77"/>
      <c r="E444" s="77"/>
      <c r="F444" s="77"/>
      <c r="G444" s="77"/>
      <c r="H444" s="78"/>
      <c r="I444" s="78"/>
      <c r="K444" s="78"/>
      <c r="L444" s="78"/>
    </row>
    <row r="445" spans="1:12" ht="15">
      <c r="A445" s="80"/>
      <c r="B445" s="80"/>
      <c r="C445" s="77"/>
      <c r="D445" s="77"/>
      <c r="E445" s="77"/>
      <c r="F445" s="77"/>
      <c r="G445" s="77"/>
      <c r="H445" s="78"/>
      <c r="I445" s="78"/>
      <c r="K445" s="78"/>
      <c r="L445" s="78"/>
    </row>
    <row r="446" spans="1:12" ht="14.25">
      <c r="A446" s="110"/>
      <c r="B446" s="110"/>
      <c r="C446" s="107"/>
      <c r="D446" s="107"/>
      <c r="E446" s="107"/>
      <c r="F446" s="107"/>
      <c r="G446" s="107"/>
      <c r="H446" s="111"/>
      <c r="I446" s="111"/>
      <c r="K446" s="111"/>
      <c r="L446" s="111"/>
    </row>
    <row r="447" spans="1:12" ht="15">
      <c r="A447" s="81"/>
      <c r="B447" s="81"/>
      <c r="C447" s="77"/>
      <c r="D447" s="77"/>
      <c r="E447" s="77"/>
      <c r="F447" s="77"/>
      <c r="G447" s="77"/>
      <c r="H447" s="78"/>
      <c r="I447" s="78"/>
      <c r="K447" s="78"/>
      <c r="L447" s="78"/>
    </row>
    <row r="448" spans="1:12" ht="15">
      <c r="A448" s="81"/>
      <c r="B448" s="81"/>
      <c r="C448" s="77"/>
      <c r="D448" s="77"/>
      <c r="E448" s="77"/>
      <c r="F448" s="77"/>
      <c r="G448" s="77"/>
      <c r="H448" s="106"/>
      <c r="I448" s="106"/>
      <c r="K448" s="106"/>
      <c r="L448" s="106"/>
    </row>
    <row r="449" spans="1:12" ht="14.25">
      <c r="A449" s="110"/>
      <c r="B449" s="110"/>
      <c r="C449" s="107"/>
      <c r="D449" s="107"/>
      <c r="E449" s="107"/>
      <c r="F449" s="107"/>
      <c r="G449" s="107"/>
      <c r="H449" s="111"/>
      <c r="I449" s="111"/>
      <c r="K449" s="111"/>
      <c r="L449" s="111"/>
    </row>
    <row r="450" spans="1:12" ht="15">
      <c r="A450" s="79"/>
      <c r="B450" s="79"/>
      <c r="C450" s="107"/>
      <c r="D450" s="107"/>
      <c r="E450" s="107"/>
      <c r="F450" s="107"/>
      <c r="G450" s="107"/>
      <c r="H450" s="111"/>
      <c r="I450" s="111"/>
      <c r="K450" s="111"/>
      <c r="L450" s="111"/>
    </row>
    <row r="451" spans="1:12" ht="15">
      <c r="A451" s="79"/>
      <c r="B451" s="79"/>
      <c r="C451" s="107"/>
      <c r="D451" s="107"/>
      <c r="E451" s="107"/>
      <c r="F451" s="107"/>
      <c r="G451" s="107"/>
      <c r="H451" s="111"/>
      <c r="I451" s="111"/>
      <c r="K451" s="111"/>
      <c r="L451" s="111"/>
    </row>
    <row r="452" spans="1:12" ht="15">
      <c r="A452" s="79"/>
      <c r="B452" s="79"/>
      <c r="C452" s="77"/>
      <c r="D452" s="77"/>
      <c r="E452" s="77"/>
      <c r="F452" s="77"/>
      <c r="G452" s="77"/>
      <c r="H452" s="78"/>
      <c r="I452" s="78"/>
      <c r="K452" s="78"/>
      <c r="L452" s="78"/>
    </row>
    <row r="453" spans="1:12" ht="15">
      <c r="A453" s="105"/>
      <c r="B453" s="105"/>
      <c r="C453" s="77"/>
      <c r="D453" s="77"/>
      <c r="E453" s="77"/>
      <c r="F453" s="77"/>
      <c r="G453" s="77"/>
      <c r="H453" s="78"/>
      <c r="I453" s="78"/>
      <c r="K453" s="78"/>
      <c r="L453" s="78"/>
    </row>
    <row r="454" spans="1:12" ht="15">
      <c r="A454" s="81"/>
      <c r="B454" s="81"/>
      <c r="C454" s="77"/>
      <c r="D454" s="77"/>
      <c r="E454" s="77"/>
      <c r="F454" s="77"/>
      <c r="G454" s="77"/>
      <c r="H454" s="78"/>
      <c r="I454" s="78"/>
      <c r="K454" s="78"/>
      <c r="L454" s="78"/>
    </row>
    <row r="455" spans="1:12" ht="15">
      <c r="A455" s="81"/>
      <c r="B455" s="81"/>
      <c r="C455" s="77"/>
      <c r="D455" s="77"/>
      <c r="E455" s="77"/>
      <c r="F455" s="77"/>
      <c r="G455" s="77"/>
      <c r="H455" s="78"/>
      <c r="I455" s="78"/>
      <c r="K455" s="78"/>
      <c r="L455" s="78"/>
    </row>
    <row r="456" spans="1:12" ht="15">
      <c r="A456" s="81"/>
      <c r="B456" s="81"/>
      <c r="C456" s="77"/>
      <c r="D456" s="77"/>
      <c r="E456" s="77"/>
      <c r="F456" s="77"/>
      <c r="G456" s="77"/>
      <c r="H456" s="78"/>
      <c r="I456" s="78"/>
      <c r="K456" s="78"/>
      <c r="L456" s="78"/>
    </row>
    <row r="457" spans="1:12" ht="15">
      <c r="A457" s="81"/>
      <c r="B457" s="81"/>
      <c r="C457" s="77"/>
      <c r="D457" s="77"/>
      <c r="E457" s="77"/>
      <c r="F457" s="77"/>
      <c r="G457" s="77"/>
      <c r="H457" s="78"/>
      <c r="I457" s="78"/>
      <c r="K457" s="78"/>
      <c r="L457" s="78"/>
    </row>
    <row r="458" spans="1:12" ht="15">
      <c r="A458" s="81"/>
      <c r="B458" s="81"/>
      <c r="C458" s="77"/>
      <c r="D458" s="77"/>
      <c r="E458" s="77"/>
      <c r="F458" s="77"/>
      <c r="G458" s="77"/>
      <c r="H458" s="78"/>
      <c r="I458" s="78"/>
      <c r="K458" s="78"/>
      <c r="L458" s="78"/>
    </row>
    <row r="459" spans="1:12" ht="15">
      <c r="A459" s="81"/>
      <c r="B459" s="81"/>
      <c r="C459" s="77"/>
      <c r="D459" s="77"/>
      <c r="E459" s="77"/>
      <c r="F459" s="77"/>
      <c r="G459" s="77"/>
      <c r="H459" s="78"/>
      <c r="I459" s="78"/>
      <c r="K459" s="78"/>
      <c r="L459" s="78"/>
    </row>
    <row r="460" spans="1:12" ht="15">
      <c r="A460" s="81"/>
      <c r="B460" s="81"/>
      <c r="C460" s="77"/>
      <c r="D460" s="77"/>
      <c r="E460" s="77"/>
      <c r="F460" s="77"/>
      <c r="G460" s="77"/>
      <c r="H460" s="78"/>
      <c r="I460" s="78"/>
      <c r="K460" s="78"/>
      <c r="L460" s="78"/>
    </row>
    <row r="461" spans="1:12" ht="15">
      <c r="A461" s="81"/>
      <c r="B461" s="81"/>
      <c r="C461" s="77"/>
      <c r="D461" s="77"/>
      <c r="E461" s="77"/>
      <c r="F461" s="77"/>
      <c r="G461" s="77"/>
      <c r="H461" s="78"/>
      <c r="I461" s="78"/>
      <c r="K461" s="78"/>
      <c r="L461" s="78"/>
    </row>
    <row r="462" spans="1:12" ht="15">
      <c r="A462" s="81"/>
      <c r="B462" s="81"/>
      <c r="C462" s="77"/>
      <c r="D462" s="77"/>
      <c r="E462" s="77"/>
      <c r="F462" s="77"/>
      <c r="G462" s="77"/>
      <c r="H462" s="78"/>
      <c r="I462" s="78"/>
      <c r="K462" s="78"/>
      <c r="L462" s="78"/>
    </row>
    <row r="463" spans="1:12" ht="15">
      <c r="A463" s="81"/>
      <c r="B463" s="81"/>
      <c r="C463" s="77"/>
      <c r="D463" s="77"/>
      <c r="E463" s="77"/>
      <c r="F463" s="77"/>
      <c r="G463" s="77"/>
      <c r="H463" s="78"/>
      <c r="I463" s="78"/>
      <c r="K463" s="78"/>
      <c r="L463" s="78"/>
    </row>
    <row r="464" spans="1:12" ht="15">
      <c r="A464" s="81"/>
      <c r="B464" s="81"/>
      <c r="C464" s="77"/>
      <c r="D464" s="77"/>
      <c r="E464" s="77"/>
      <c r="F464" s="77"/>
      <c r="G464" s="77"/>
      <c r="H464" s="78"/>
      <c r="I464" s="78"/>
      <c r="K464" s="78"/>
      <c r="L464" s="78"/>
    </row>
    <row r="465" spans="1:12" ht="15">
      <c r="A465" s="81"/>
      <c r="B465" s="81"/>
      <c r="C465" s="77"/>
      <c r="D465" s="77"/>
      <c r="E465" s="77"/>
      <c r="F465" s="77"/>
      <c r="G465" s="77"/>
      <c r="H465" s="78"/>
      <c r="I465" s="78"/>
      <c r="K465" s="78"/>
      <c r="L465" s="78"/>
    </row>
    <row r="466" spans="1:12" ht="15">
      <c r="A466" s="81"/>
      <c r="B466" s="81"/>
      <c r="C466" s="77"/>
      <c r="D466" s="77"/>
      <c r="E466" s="77"/>
      <c r="F466" s="77"/>
      <c r="G466" s="77"/>
      <c r="H466" s="78"/>
      <c r="I466" s="78"/>
      <c r="K466" s="78"/>
      <c r="L466" s="78"/>
    </row>
    <row r="467" spans="1:12" ht="15">
      <c r="A467" s="81"/>
      <c r="B467" s="81"/>
      <c r="C467" s="77"/>
      <c r="D467" s="77"/>
      <c r="E467" s="77"/>
      <c r="F467" s="77"/>
      <c r="G467" s="77"/>
      <c r="H467" s="78"/>
      <c r="I467" s="78"/>
      <c r="K467" s="78"/>
      <c r="L467" s="78"/>
    </row>
    <row r="468" spans="1:12" ht="15">
      <c r="A468" s="81"/>
      <c r="B468" s="81"/>
      <c r="C468" s="77"/>
      <c r="D468" s="77"/>
      <c r="E468" s="77"/>
      <c r="F468" s="77"/>
      <c r="G468" s="77"/>
      <c r="H468" s="78"/>
      <c r="I468" s="78"/>
      <c r="K468" s="78"/>
      <c r="L468" s="78"/>
    </row>
    <row r="469" spans="1:12" ht="15">
      <c r="A469" s="81"/>
      <c r="B469" s="81"/>
      <c r="C469" s="77"/>
      <c r="D469" s="77"/>
      <c r="E469" s="77"/>
      <c r="F469" s="77"/>
      <c r="G469" s="77"/>
      <c r="H469" s="78"/>
      <c r="I469" s="78"/>
      <c r="K469" s="78"/>
      <c r="L469" s="78"/>
    </row>
    <row r="470" spans="1:12" ht="15">
      <c r="A470" s="81"/>
      <c r="B470" s="81"/>
      <c r="C470" s="77"/>
      <c r="D470" s="77"/>
      <c r="E470" s="77"/>
      <c r="F470" s="77"/>
      <c r="G470" s="77"/>
      <c r="H470" s="78"/>
      <c r="I470" s="78"/>
      <c r="K470" s="78"/>
      <c r="L470" s="78"/>
    </row>
    <row r="471" spans="1:12" ht="15">
      <c r="A471" s="79"/>
      <c r="B471" s="79"/>
      <c r="C471" s="107"/>
      <c r="D471" s="107"/>
      <c r="E471" s="107"/>
      <c r="F471" s="107"/>
      <c r="G471" s="107"/>
      <c r="H471" s="111"/>
      <c r="I471" s="111"/>
      <c r="K471" s="111"/>
      <c r="L471" s="111"/>
    </row>
    <row r="472" spans="1:12" ht="15">
      <c r="A472" s="80"/>
      <c r="B472" s="80"/>
      <c r="C472" s="77"/>
      <c r="D472" s="77"/>
      <c r="E472" s="77"/>
      <c r="F472" s="77"/>
      <c r="G472" s="77"/>
      <c r="H472" s="78"/>
      <c r="I472" s="78"/>
      <c r="K472" s="78"/>
      <c r="L472" s="78"/>
    </row>
    <row r="473" spans="1:12" ht="15">
      <c r="A473" s="81"/>
      <c r="B473" s="81"/>
      <c r="C473" s="77"/>
      <c r="D473" s="77"/>
      <c r="E473" s="77"/>
      <c r="F473" s="77"/>
      <c r="G473" s="77"/>
      <c r="H473" s="78"/>
      <c r="I473" s="78"/>
      <c r="K473" s="78"/>
      <c r="L473" s="78"/>
    </row>
    <row r="474" spans="1:12" ht="15">
      <c r="A474" s="81"/>
      <c r="B474" s="81"/>
      <c r="C474" s="77"/>
      <c r="D474" s="77"/>
      <c r="E474" s="77"/>
      <c r="F474" s="77"/>
      <c r="G474" s="77"/>
      <c r="H474" s="78"/>
      <c r="I474" s="78"/>
      <c r="K474" s="78"/>
      <c r="L474" s="78"/>
    </row>
    <row r="475" spans="1:12" ht="14.25">
      <c r="A475" s="110"/>
      <c r="B475" s="110"/>
      <c r="C475" s="107"/>
      <c r="D475" s="107"/>
      <c r="E475" s="107"/>
      <c r="F475" s="107"/>
      <c r="G475" s="107"/>
      <c r="H475" s="108"/>
      <c r="I475" s="108"/>
      <c r="K475" s="108"/>
      <c r="L475" s="108"/>
    </row>
    <row r="476" spans="1:12" ht="15">
      <c r="A476" s="79"/>
      <c r="B476" s="79"/>
      <c r="C476" s="77"/>
      <c r="D476" s="77"/>
      <c r="E476" s="77"/>
      <c r="F476" s="77"/>
      <c r="G476" s="77"/>
      <c r="H476" s="106"/>
      <c r="I476" s="106"/>
      <c r="K476" s="106"/>
      <c r="L476" s="106"/>
    </row>
    <row r="477" spans="1:12" ht="15">
      <c r="A477" s="81"/>
      <c r="B477" s="81"/>
      <c r="C477" s="77"/>
      <c r="D477" s="77"/>
      <c r="E477" s="77"/>
      <c r="F477" s="77"/>
      <c r="G477" s="77"/>
      <c r="H477" s="106"/>
      <c r="I477" s="106"/>
      <c r="K477" s="106"/>
      <c r="L477" s="106"/>
    </row>
    <row r="478" spans="1:12" ht="15">
      <c r="A478" s="105"/>
      <c r="B478" s="105"/>
      <c r="C478" s="77"/>
      <c r="D478" s="77"/>
      <c r="E478" s="77"/>
      <c r="F478" s="77"/>
      <c r="G478" s="77"/>
      <c r="H478" s="106"/>
      <c r="I478" s="106"/>
      <c r="K478" s="106"/>
      <c r="L478" s="106"/>
    </row>
    <row r="479" spans="1:12" ht="15">
      <c r="A479" s="105"/>
      <c r="B479" s="105"/>
      <c r="C479" s="77"/>
      <c r="D479" s="77"/>
      <c r="E479" s="77"/>
      <c r="F479" s="77"/>
      <c r="G479" s="77"/>
      <c r="H479" s="106"/>
      <c r="I479" s="106"/>
      <c r="K479" s="106"/>
      <c r="L479" s="106"/>
    </row>
    <row r="480" spans="1:12" ht="15">
      <c r="A480" s="105"/>
      <c r="B480" s="105"/>
      <c r="C480" s="77"/>
      <c r="D480" s="77"/>
      <c r="E480" s="77"/>
      <c r="F480" s="77"/>
      <c r="G480" s="77"/>
      <c r="H480" s="106"/>
      <c r="I480" s="106"/>
      <c r="K480" s="106"/>
      <c r="L480" s="106"/>
    </row>
    <row r="481" spans="1:12" ht="15">
      <c r="A481" s="105"/>
      <c r="B481" s="105"/>
      <c r="C481" s="77"/>
      <c r="D481" s="77"/>
      <c r="E481" s="77"/>
      <c r="F481" s="77"/>
      <c r="G481" s="77"/>
      <c r="H481" s="106"/>
      <c r="I481" s="106"/>
      <c r="K481" s="106"/>
      <c r="L481" s="106"/>
    </row>
    <row r="482" spans="1:12" s="6" customFormat="1" ht="15">
      <c r="A482" s="117"/>
      <c r="B482" s="117"/>
      <c r="C482" s="77"/>
      <c r="D482" s="118"/>
      <c r="E482" s="118"/>
      <c r="F482" s="118"/>
      <c r="G482" s="77"/>
      <c r="H482" s="119"/>
      <c r="I482" s="119"/>
      <c r="K482" s="119"/>
      <c r="L482" s="119"/>
    </row>
    <row r="483" spans="1:12" s="6" customFormat="1" ht="15">
      <c r="A483" s="117"/>
      <c r="B483" s="117"/>
      <c r="C483" s="77"/>
      <c r="D483" s="118"/>
      <c r="E483" s="118"/>
      <c r="F483" s="118"/>
      <c r="G483" s="77"/>
      <c r="H483" s="119"/>
      <c r="I483" s="119"/>
      <c r="K483" s="119"/>
      <c r="L483" s="119"/>
    </row>
    <row r="484" spans="1:12" s="6" customFormat="1" ht="15">
      <c r="A484" s="120"/>
      <c r="B484" s="120"/>
      <c r="C484" s="77"/>
      <c r="D484" s="118"/>
      <c r="E484" s="118"/>
      <c r="F484" s="118"/>
      <c r="G484" s="77"/>
      <c r="H484" s="119"/>
      <c r="I484" s="119"/>
      <c r="K484" s="119"/>
      <c r="L484" s="119"/>
    </row>
    <row r="485" spans="1:12" s="6" customFormat="1" ht="15">
      <c r="A485" s="120"/>
      <c r="B485" s="120"/>
      <c r="C485" s="77"/>
      <c r="D485" s="118"/>
      <c r="E485" s="118"/>
      <c r="F485" s="118"/>
      <c r="G485" s="77"/>
      <c r="H485" s="119"/>
      <c r="I485" s="119"/>
      <c r="K485" s="119"/>
      <c r="L485" s="119"/>
    </row>
    <row r="486" spans="1:12" s="6" customFormat="1" ht="15">
      <c r="A486" s="121"/>
      <c r="B486" s="121"/>
      <c r="C486" s="77"/>
      <c r="D486" s="118"/>
      <c r="E486" s="118"/>
      <c r="F486" s="118"/>
      <c r="G486" s="77"/>
      <c r="H486" s="119"/>
      <c r="I486" s="119"/>
      <c r="K486" s="119"/>
      <c r="L486" s="119"/>
    </row>
    <row r="487" spans="1:12" s="6" customFormat="1" ht="15">
      <c r="A487" s="121"/>
      <c r="B487" s="121"/>
      <c r="C487" s="77"/>
      <c r="D487" s="118"/>
      <c r="E487" s="118"/>
      <c r="F487" s="118"/>
      <c r="G487" s="77"/>
      <c r="H487" s="119"/>
      <c r="I487" s="119"/>
      <c r="K487" s="119"/>
      <c r="L487" s="119"/>
    </row>
    <row r="488" spans="1:12" s="6" customFormat="1" ht="15">
      <c r="A488" s="122"/>
      <c r="B488" s="122"/>
      <c r="C488" s="77"/>
      <c r="D488" s="118"/>
      <c r="E488" s="118"/>
      <c r="F488" s="118"/>
      <c r="G488" s="77"/>
      <c r="H488" s="123"/>
      <c r="I488" s="123"/>
      <c r="K488" s="123"/>
      <c r="L488" s="123"/>
    </row>
    <row r="489" spans="1:12" s="6" customFormat="1" ht="15">
      <c r="A489" s="121"/>
      <c r="B489" s="121"/>
      <c r="C489" s="77"/>
      <c r="D489" s="118"/>
      <c r="E489" s="118"/>
      <c r="F489" s="118"/>
      <c r="G489" s="77"/>
      <c r="H489" s="123"/>
      <c r="I489" s="123"/>
      <c r="K489" s="123"/>
      <c r="L489" s="123"/>
    </row>
    <row r="490" spans="1:12" s="6" customFormat="1" ht="15">
      <c r="A490" s="121"/>
      <c r="B490" s="121"/>
      <c r="C490" s="77"/>
      <c r="D490" s="118"/>
      <c r="E490" s="118"/>
      <c r="F490" s="118"/>
      <c r="G490" s="77"/>
      <c r="H490" s="123"/>
      <c r="I490" s="123"/>
      <c r="K490" s="123"/>
      <c r="L490" s="123"/>
    </row>
    <row r="491" spans="1:12" s="6" customFormat="1" ht="15">
      <c r="A491" s="121"/>
      <c r="B491" s="121"/>
      <c r="C491" s="77"/>
      <c r="D491" s="118"/>
      <c r="E491" s="118"/>
      <c r="F491" s="118"/>
      <c r="G491" s="77"/>
      <c r="H491" s="123"/>
      <c r="I491" s="123"/>
      <c r="K491" s="123"/>
      <c r="L491" s="123"/>
    </row>
    <row r="492" spans="1:12" s="6" customFormat="1" ht="15">
      <c r="A492" s="121"/>
      <c r="B492" s="121"/>
      <c r="C492" s="77"/>
      <c r="D492" s="118"/>
      <c r="E492" s="118"/>
      <c r="F492" s="118"/>
      <c r="G492" s="77"/>
      <c r="H492" s="119"/>
      <c r="I492" s="119"/>
      <c r="K492" s="119"/>
      <c r="L492" s="119"/>
    </row>
    <row r="493" spans="1:12" s="6" customFormat="1" ht="15">
      <c r="A493" s="121"/>
      <c r="B493" s="121"/>
      <c r="C493" s="77"/>
      <c r="D493" s="118"/>
      <c r="E493" s="118"/>
      <c r="F493" s="118"/>
      <c r="G493" s="77"/>
      <c r="H493" s="123"/>
      <c r="I493" s="123"/>
      <c r="K493" s="123"/>
      <c r="L493" s="123"/>
    </row>
    <row r="494" spans="1:12" s="6" customFormat="1" ht="15">
      <c r="A494" s="121"/>
      <c r="B494" s="121"/>
      <c r="C494" s="77"/>
      <c r="D494" s="118"/>
      <c r="E494" s="118"/>
      <c r="F494" s="118"/>
      <c r="G494" s="77"/>
      <c r="H494" s="123"/>
      <c r="I494" s="123"/>
      <c r="K494" s="123"/>
      <c r="L494" s="123"/>
    </row>
    <row r="495" spans="1:12" s="4" customFormat="1" ht="14.25">
      <c r="A495" s="76"/>
      <c r="B495" s="76"/>
      <c r="C495" s="107"/>
      <c r="D495" s="107"/>
      <c r="E495" s="107"/>
      <c r="F495" s="107"/>
      <c r="G495" s="107"/>
      <c r="H495" s="111"/>
      <c r="I495" s="111"/>
      <c r="K495" s="111"/>
      <c r="L495" s="111"/>
    </row>
    <row r="496" spans="1:12" ht="14.25">
      <c r="A496" s="110"/>
      <c r="B496" s="110"/>
      <c r="C496" s="107"/>
      <c r="D496" s="107"/>
      <c r="E496" s="107"/>
      <c r="F496" s="107"/>
      <c r="G496" s="107"/>
      <c r="H496" s="111"/>
      <c r="I496" s="111"/>
      <c r="K496" s="111"/>
      <c r="L496" s="111"/>
    </row>
    <row r="497" spans="1:12" ht="15">
      <c r="A497" s="79"/>
      <c r="B497" s="79"/>
      <c r="C497" s="107"/>
      <c r="D497" s="107"/>
      <c r="E497" s="107"/>
      <c r="F497" s="124"/>
      <c r="G497" s="107"/>
      <c r="H497" s="111"/>
      <c r="I497" s="111"/>
      <c r="K497" s="111"/>
      <c r="L497" s="111"/>
    </row>
    <row r="498" spans="1:12" ht="15">
      <c r="A498" s="79"/>
      <c r="B498" s="79"/>
      <c r="C498" s="77"/>
      <c r="D498" s="77"/>
      <c r="E498" s="77"/>
      <c r="F498" s="125"/>
      <c r="G498" s="77"/>
      <c r="H498" s="78"/>
      <c r="I498" s="78"/>
      <c r="K498" s="78"/>
      <c r="L498" s="78"/>
    </row>
    <row r="499" spans="1:12" ht="15">
      <c r="A499" s="80"/>
      <c r="B499" s="80"/>
      <c r="C499" s="77"/>
      <c r="D499" s="77"/>
      <c r="E499" s="77"/>
      <c r="F499" s="125"/>
      <c r="G499" s="77"/>
      <c r="H499" s="78"/>
      <c r="I499" s="78"/>
      <c r="K499" s="78"/>
      <c r="L499" s="78"/>
    </row>
    <row r="500" spans="1:12" ht="14.25">
      <c r="A500" s="110"/>
      <c r="B500" s="110"/>
      <c r="C500" s="107"/>
      <c r="D500" s="107"/>
      <c r="E500" s="107"/>
      <c r="F500" s="107"/>
      <c r="G500" s="107"/>
      <c r="H500" s="111"/>
      <c r="I500" s="111"/>
      <c r="K500" s="111"/>
      <c r="L500" s="111"/>
    </row>
    <row r="501" spans="1:12" ht="14.25">
      <c r="A501" s="110"/>
      <c r="B501" s="110"/>
      <c r="C501" s="107"/>
      <c r="D501" s="107"/>
      <c r="E501" s="107"/>
      <c r="F501" s="107"/>
      <c r="G501" s="107"/>
      <c r="H501" s="111"/>
      <c r="I501" s="111"/>
      <c r="K501" s="111"/>
      <c r="L501" s="111"/>
    </row>
    <row r="502" spans="1:12" ht="15">
      <c r="A502" s="79"/>
      <c r="B502" s="79"/>
      <c r="C502" s="77"/>
      <c r="D502" s="77"/>
      <c r="E502" s="77"/>
      <c r="F502" s="77"/>
      <c r="G502" s="77"/>
      <c r="H502" s="78"/>
      <c r="I502" s="78"/>
      <c r="K502" s="78"/>
      <c r="L502" s="78"/>
    </row>
    <row r="503" spans="1:12" ht="15">
      <c r="A503" s="79"/>
      <c r="B503" s="79"/>
      <c r="C503" s="77"/>
      <c r="D503" s="77"/>
      <c r="E503" s="77"/>
      <c r="F503" s="77"/>
      <c r="G503" s="77"/>
      <c r="H503" s="78"/>
      <c r="I503" s="78"/>
      <c r="K503" s="78"/>
      <c r="L503" s="78"/>
    </row>
    <row r="504" spans="1:12" ht="15">
      <c r="A504" s="80"/>
      <c r="B504" s="80"/>
      <c r="C504" s="77"/>
      <c r="D504" s="77"/>
      <c r="E504" s="77"/>
      <c r="F504" s="77"/>
      <c r="G504" s="77"/>
      <c r="H504" s="78"/>
      <c r="I504" s="78"/>
      <c r="K504" s="78"/>
      <c r="L504" s="78"/>
    </row>
    <row r="505" spans="1:12" ht="14.25">
      <c r="A505" s="76"/>
      <c r="B505" s="76"/>
      <c r="C505" s="107"/>
      <c r="D505" s="107"/>
      <c r="E505" s="107"/>
      <c r="F505" s="126"/>
      <c r="G505" s="107"/>
      <c r="H505" s="111"/>
      <c r="I505" s="111"/>
      <c r="K505" s="111"/>
      <c r="L505" s="111"/>
    </row>
    <row r="506" spans="1:12" ht="14.25">
      <c r="A506" s="76"/>
      <c r="B506" s="76"/>
      <c r="C506" s="107"/>
      <c r="D506" s="107"/>
      <c r="E506" s="107"/>
      <c r="F506" s="107"/>
      <c r="G506" s="107"/>
      <c r="H506" s="111"/>
      <c r="I506" s="111"/>
      <c r="K506" s="111"/>
      <c r="L506" s="111"/>
    </row>
    <row r="507" spans="1:12" ht="14.25">
      <c r="A507" s="76"/>
      <c r="B507" s="76"/>
      <c r="C507" s="107"/>
      <c r="D507" s="107"/>
      <c r="E507" s="107"/>
      <c r="F507" s="107"/>
      <c r="G507" s="107"/>
      <c r="H507" s="111"/>
      <c r="I507" s="111"/>
      <c r="K507" s="111"/>
      <c r="L507" s="111"/>
    </row>
    <row r="508" spans="1:12" ht="15">
      <c r="A508" s="79"/>
      <c r="B508" s="79"/>
      <c r="C508" s="77"/>
      <c r="D508" s="77"/>
      <c r="E508" s="77"/>
      <c r="F508" s="77"/>
      <c r="G508" s="77"/>
      <c r="H508" s="78"/>
      <c r="I508" s="78"/>
      <c r="K508" s="78"/>
      <c r="L508" s="78"/>
    </row>
    <row r="509" spans="1:12" ht="15">
      <c r="A509" s="80"/>
      <c r="B509" s="80"/>
      <c r="C509" s="77"/>
      <c r="D509" s="77"/>
      <c r="E509" s="77"/>
      <c r="F509" s="77"/>
      <c r="G509" s="77"/>
      <c r="H509" s="78"/>
      <c r="I509" s="78"/>
      <c r="K509" s="78"/>
      <c r="L509" s="78"/>
    </row>
    <row r="510" spans="1:12" ht="15">
      <c r="A510" s="81"/>
      <c r="B510" s="81"/>
      <c r="C510" s="77"/>
      <c r="D510" s="77"/>
      <c r="E510" s="77"/>
      <c r="F510" s="77"/>
      <c r="G510" s="77"/>
      <c r="H510" s="78"/>
      <c r="I510" s="78"/>
      <c r="K510" s="78"/>
      <c r="L510" s="78"/>
    </row>
    <row r="511" spans="1:12" ht="15">
      <c r="A511" s="81"/>
      <c r="B511" s="81"/>
      <c r="C511" s="77"/>
      <c r="D511" s="77"/>
      <c r="E511" s="77"/>
      <c r="F511" s="77"/>
      <c r="G511" s="77"/>
      <c r="H511" s="78"/>
      <c r="I511" s="78"/>
      <c r="K511" s="78"/>
      <c r="L511" s="78"/>
    </row>
    <row r="512" spans="1:12" ht="15">
      <c r="A512" s="81"/>
      <c r="B512" s="81"/>
      <c r="C512" s="77"/>
      <c r="D512" s="77"/>
      <c r="E512" s="77"/>
      <c r="F512" s="77"/>
      <c r="G512" s="77"/>
      <c r="H512" s="78"/>
      <c r="I512" s="78"/>
      <c r="K512" s="78"/>
      <c r="L512" s="78"/>
    </row>
    <row r="513" spans="1:12" ht="15">
      <c r="A513" s="112"/>
      <c r="B513" s="112"/>
      <c r="C513" s="77"/>
      <c r="D513" s="77"/>
      <c r="E513" s="77"/>
      <c r="F513" s="77"/>
      <c r="G513" s="77"/>
      <c r="H513" s="78"/>
      <c r="I513" s="78"/>
      <c r="K513" s="78"/>
      <c r="L513" s="78"/>
    </row>
    <row r="514" spans="1:12" ht="15">
      <c r="A514" s="81"/>
      <c r="B514" s="81"/>
      <c r="C514" s="77"/>
      <c r="D514" s="77"/>
      <c r="E514" s="77"/>
      <c r="F514" s="77"/>
      <c r="G514" s="77"/>
      <c r="H514" s="78"/>
      <c r="I514" s="78"/>
      <c r="K514" s="78"/>
      <c r="L514" s="78"/>
    </row>
    <row r="515" spans="1:12" ht="15">
      <c r="A515" s="81"/>
      <c r="B515" s="81"/>
      <c r="C515" s="77"/>
      <c r="D515" s="77"/>
      <c r="E515" s="77"/>
      <c r="F515" s="77"/>
      <c r="G515" s="77"/>
      <c r="H515" s="78"/>
      <c r="I515" s="78"/>
      <c r="K515" s="78"/>
      <c r="L515" s="78"/>
    </row>
    <row r="516" spans="1:12" ht="15">
      <c r="A516" s="81"/>
      <c r="B516" s="81"/>
      <c r="C516" s="77"/>
      <c r="D516" s="77"/>
      <c r="E516" s="77"/>
      <c r="F516" s="77"/>
      <c r="G516" s="77"/>
      <c r="H516" s="78"/>
      <c r="I516" s="78"/>
      <c r="K516" s="78"/>
      <c r="L516" s="78"/>
    </row>
    <row r="517" spans="1:12" s="4" customFormat="1" ht="15">
      <c r="A517" s="76"/>
      <c r="B517" s="76"/>
      <c r="C517" s="77"/>
      <c r="D517" s="77"/>
      <c r="E517" s="77"/>
      <c r="F517" s="77"/>
      <c r="G517" s="77"/>
      <c r="H517" s="78"/>
      <c r="I517" s="78"/>
      <c r="K517" s="78"/>
      <c r="L517" s="78"/>
    </row>
    <row r="518" spans="1:12" s="4" customFormat="1" ht="15">
      <c r="A518" s="79"/>
      <c r="B518" s="79"/>
      <c r="C518" s="77"/>
      <c r="D518" s="77"/>
      <c r="E518" s="77"/>
      <c r="F518" s="127"/>
      <c r="G518" s="77"/>
      <c r="H518" s="78"/>
      <c r="I518" s="78"/>
      <c r="K518" s="78"/>
      <c r="L518" s="78"/>
    </row>
    <row r="519" spans="1:12" s="4" customFormat="1" ht="15">
      <c r="A519" s="80"/>
      <c r="B519" s="80"/>
      <c r="C519" s="77"/>
      <c r="D519" s="77"/>
      <c r="E519" s="77"/>
      <c r="F519" s="77"/>
      <c r="G519" s="77"/>
      <c r="H519" s="78"/>
      <c r="I519" s="78"/>
      <c r="K519" s="78"/>
      <c r="L519" s="78"/>
    </row>
    <row r="520" spans="1:12" s="4" customFormat="1" ht="15">
      <c r="A520" s="81"/>
      <c r="B520" s="81"/>
      <c r="C520" s="77"/>
      <c r="D520" s="77"/>
      <c r="E520" s="77"/>
      <c r="F520" s="77"/>
      <c r="G520" s="77"/>
      <c r="H520" s="78"/>
      <c r="I520" s="78"/>
      <c r="K520" s="78"/>
      <c r="L520" s="78"/>
    </row>
    <row r="521" spans="1:12" s="4" customFormat="1" ht="15">
      <c r="A521" s="81"/>
      <c r="B521" s="81"/>
      <c r="C521" s="77"/>
      <c r="D521" s="77"/>
      <c r="E521" s="77"/>
      <c r="F521" s="77"/>
      <c r="G521" s="77"/>
      <c r="H521" s="78"/>
      <c r="I521" s="78"/>
      <c r="K521" s="78"/>
      <c r="L521" s="78"/>
    </row>
    <row r="522" spans="1:12" s="4" customFormat="1" ht="15">
      <c r="A522" s="81"/>
      <c r="B522" s="81"/>
      <c r="C522" s="77"/>
      <c r="D522" s="77"/>
      <c r="E522" s="77"/>
      <c r="F522" s="77"/>
      <c r="G522" s="77"/>
      <c r="H522" s="78"/>
      <c r="I522" s="78"/>
      <c r="K522" s="78"/>
      <c r="L522" s="78"/>
    </row>
    <row r="523" spans="1:12" ht="15">
      <c r="A523" s="83"/>
      <c r="B523" s="83"/>
      <c r="C523" s="83"/>
      <c r="D523" s="128"/>
      <c r="E523" s="128"/>
      <c r="F523" s="83"/>
      <c r="G523" s="83"/>
      <c r="H523" s="129"/>
      <c r="I523" s="129"/>
      <c r="K523" s="129"/>
      <c r="L523" s="129"/>
    </row>
    <row r="524" spans="1:12" ht="15">
      <c r="A524" s="83"/>
      <c r="B524" s="83"/>
      <c r="C524" s="83"/>
      <c r="D524" s="128"/>
      <c r="E524" s="128"/>
      <c r="F524" s="83"/>
      <c r="G524" s="83"/>
      <c r="H524" s="129"/>
      <c r="I524" s="129"/>
      <c r="K524" s="129"/>
      <c r="L524" s="129"/>
    </row>
    <row r="525" spans="1:12" ht="15">
      <c r="A525" s="83"/>
      <c r="B525" s="83"/>
      <c r="C525" s="83"/>
      <c r="D525" s="128"/>
      <c r="E525" s="128"/>
      <c r="F525" s="83"/>
      <c r="G525" s="83"/>
      <c r="H525" s="130"/>
      <c r="I525" s="130"/>
      <c r="K525" s="130"/>
      <c r="L525" s="130"/>
    </row>
    <row r="526" spans="1:12" ht="15">
      <c r="A526" s="83"/>
      <c r="B526" s="83"/>
      <c r="C526" s="83"/>
      <c r="D526" s="128"/>
      <c r="E526" s="128"/>
      <c r="F526" s="83"/>
      <c r="G526" s="83"/>
      <c r="H526" s="129"/>
      <c r="I526" s="129"/>
      <c r="K526" s="129"/>
      <c r="L526" s="129"/>
    </row>
    <row r="527" spans="1:12" ht="15">
      <c r="A527" s="83"/>
      <c r="B527" s="83"/>
      <c r="C527" s="83"/>
      <c r="D527" s="128"/>
      <c r="E527" s="128"/>
      <c r="F527" s="83"/>
      <c r="G527" s="83"/>
      <c r="H527" s="129"/>
      <c r="I527" s="129"/>
      <c r="K527" s="129"/>
      <c r="L527" s="129"/>
    </row>
    <row r="528" spans="1:12" ht="15">
      <c r="A528" s="83"/>
      <c r="B528" s="83"/>
      <c r="C528" s="83"/>
      <c r="D528" s="128"/>
      <c r="E528" s="128"/>
      <c r="F528" s="83"/>
      <c r="G528" s="83"/>
      <c r="H528" s="129"/>
      <c r="I528" s="129"/>
      <c r="K528" s="129"/>
      <c r="L528" s="129"/>
    </row>
    <row r="529" spans="1:12" ht="12.75">
      <c r="A529" s="84"/>
      <c r="B529" s="84"/>
      <c r="C529" s="84"/>
      <c r="D529" s="131"/>
      <c r="E529" s="131"/>
      <c r="F529" s="84"/>
      <c r="G529" s="84"/>
      <c r="H529" s="52"/>
      <c r="I529" s="52"/>
      <c r="K529" s="52"/>
      <c r="L529" s="52"/>
    </row>
    <row r="530" spans="1:12" ht="12.75">
      <c r="A530" s="84"/>
      <c r="B530" s="84"/>
      <c r="C530" s="84"/>
      <c r="D530" s="131"/>
      <c r="E530" s="131"/>
      <c r="F530" s="84"/>
      <c r="G530" s="84"/>
      <c r="H530" s="52"/>
      <c r="I530" s="52"/>
      <c r="K530" s="52"/>
      <c r="L530" s="52"/>
    </row>
    <row r="531" spans="1:12" ht="12.75">
      <c r="A531" s="84"/>
      <c r="B531" s="84"/>
      <c r="C531" s="84"/>
      <c r="D531" s="131"/>
      <c r="E531" s="131"/>
      <c r="F531" s="84"/>
      <c r="G531" s="84"/>
      <c r="H531" s="52"/>
      <c r="I531" s="52"/>
      <c r="K531" s="52"/>
      <c r="L531" s="52"/>
    </row>
    <row r="532" spans="1:12" ht="12.75">
      <c r="A532" s="84"/>
      <c r="B532" s="84"/>
      <c r="C532" s="84"/>
      <c r="D532" s="131"/>
      <c r="E532" s="131"/>
      <c r="F532" s="84"/>
      <c r="G532" s="84"/>
      <c r="H532" s="52"/>
      <c r="I532" s="52"/>
      <c r="K532" s="52"/>
      <c r="L532" s="52"/>
    </row>
    <row r="533" spans="1:12" ht="12.75">
      <c r="A533" s="84"/>
      <c r="B533" s="84"/>
      <c r="C533" s="84"/>
      <c r="D533" s="131"/>
      <c r="E533" s="131"/>
      <c r="F533" s="84"/>
      <c r="G533" s="84"/>
      <c r="H533" s="52"/>
      <c r="I533" s="52"/>
      <c r="K533" s="52"/>
      <c r="L533" s="52"/>
    </row>
    <row r="534" spans="1:12" ht="12.75">
      <c r="A534" s="84"/>
      <c r="B534" s="84"/>
      <c r="C534" s="84"/>
      <c r="D534" s="131"/>
      <c r="E534" s="131"/>
      <c r="F534" s="84"/>
      <c r="G534" s="84"/>
      <c r="H534" s="52"/>
      <c r="I534" s="52"/>
      <c r="K534" s="52"/>
      <c r="L534" s="52"/>
    </row>
    <row r="535" spans="1:12" ht="12.75">
      <c r="A535" s="84"/>
      <c r="B535" s="84"/>
      <c r="C535" s="84"/>
      <c r="D535" s="131"/>
      <c r="E535" s="131"/>
      <c r="F535" s="84"/>
      <c r="G535" s="84"/>
      <c r="H535" s="52"/>
      <c r="I535" s="52"/>
      <c r="K535" s="52"/>
      <c r="L535" s="52"/>
    </row>
    <row r="536" spans="1:12" ht="12.75">
      <c r="A536" s="84"/>
      <c r="B536" s="84"/>
      <c r="C536" s="84"/>
      <c r="D536" s="131"/>
      <c r="E536" s="131"/>
      <c r="F536" s="84"/>
      <c r="G536" s="84"/>
      <c r="H536" s="52"/>
      <c r="I536" s="52"/>
      <c r="K536" s="52"/>
      <c r="L536" s="52"/>
    </row>
    <row r="537" spans="1:12" ht="12.75">
      <c r="A537" s="84"/>
      <c r="B537" s="84"/>
      <c r="C537" s="84"/>
      <c r="D537" s="131"/>
      <c r="E537" s="131"/>
      <c r="F537" s="84"/>
      <c r="G537" s="84"/>
      <c r="H537" s="52"/>
      <c r="I537" s="52"/>
      <c r="K537" s="52"/>
      <c r="L537" s="52"/>
    </row>
    <row r="538" spans="1:12" ht="12.75">
      <c r="A538" s="84"/>
      <c r="B538" s="84"/>
      <c r="C538" s="84"/>
      <c r="D538" s="131"/>
      <c r="E538" s="131"/>
      <c r="F538" s="84"/>
      <c r="G538" s="84"/>
      <c r="H538" s="52"/>
      <c r="I538" s="52"/>
      <c r="K538" s="52"/>
      <c r="L538" s="52"/>
    </row>
    <row r="539" spans="1:12" ht="12.75">
      <c r="A539" s="84"/>
      <c r="B539" s="84"/>
      <c r="C539" s="84"/>
      <c r="D539" s="131"/>
      <c r="E539" s="131"/>
      <c r="F539" s="84"/>
      <c r="G539" s="84"/>
      <c r="H539" s="52"/>
      <c r="I539" s="52"/>
      <c r="K539" s="52"/>
      <c r="L539" s="52"/>
    </row>
    <row r="540" spans="1:12" ht="12.75">
      <c r="A540" s="84"/>
      <c r="B540" s="84"/>
      <c r="C540" s="84"/>
      <c r="D540" s="131"/>
      <c r="E540" s="131"/>
      <c r="F540" s="84"/>
      <c r="G540" s="84"/>
      <c r="H540" s="52"/>
      <c r="I540" s="52"/>
      <c r="K540" s="52"/>
      <c r="L540" s="52"/>
    </row>
    <row r="541" spans="1:12" ht="12.75">
      <c r="A541" s="84"/>
      <c r="B541" s="84"/>
      <c r="C541" s="84"/>
      <c r="D541" s="131"/>
      <c r="E541" s="131"/>
      <c r="F541" s="84"/>
      <c r="G541" s="84"/>
      <c r="H541" s="52"/>
      <c r="I541" s="52"/>
      <c r="K541" s="52"/>
      <c r="L541" s="52"/>
    </row>
    <row r="542" spans="1:12" ht="12.75">
      <c r="A542" s="84"/>
      <c r="B542" s="84"/>
      <c r="C542" s="84"/>
      <c r="D542" s="131"/>
      <c r="E542" s="131"/>
      <c r="F542" s="84"/>
      <c r="G542" s="84"/>
      <c r="H542" s="52"/>
      <c r="I542" s="52"/>
      <c r="K542" s="52"/>
      <c r="L542" s="52"/>
    </row>
    <row r="543" spans="1:12" ht="12.75">
      <c r="A543" s="84"/>
      <c r="B543" s="84"/>
      <c r="C543" s="84"/>
      <c r="D543" s="131"/>
      <c r="E543" s="131"/>
      <c r="F543" s="84"/>
      <c r="G543" s="84"/>
      <c r="H543" s="52"/>
      <c r="I543" s="52"/>
      <c r="K543" s="52"/>
      <c r="L543" s="52"/>
    </row>
    <row r="544" spans="1:12" ht="12.75">
      <c r="A544" s="84"/>
      <c r="B544" s="84"/>
      <c r="C544" s="84"/>
      <c r="D544" s="131"/>
      <c r="E544" s="131"/>
      <c r="F544" s="84"/>
      <c r="G544" s="84"/>
      <c r="H544" s="52"/>
      <c r="I544" s="52"/>
      <c r="K544" s="52"/>
      <c r="L544" s="52"/>
    </row>
    <row r="545" spans="1:12" ht="12.75">
      <c r="A545" s="84"/>
      <c r="B545" s="84"/>
      <c r="C545" s="84"/>
      <c r="D545" s="131"/>
      <c r="E545" s="131"/>
      <c r="F545" s="84"/>
      <c r="G545" s="84"/>
      <c r="H545" s="52"/>
      <c r="I545" s="52"/>
      <c r="K545" s="52"/>
      <c r="L545" s="52"/>
    </row>
    <row r="546" spans="1:12" ht="12.75">
      <c r="A546" s="84"/>
      <c r="B546" s="84"/>
      <c r="C546" s="84"/>
      <c r="D546" s="131"/>
      <c r="E546" s="131"/>
      <c r="F546" s="84"/>
      <c r="G546" s="84"/>
      <c r="H546" s="52"/>
      <c r="I546" s="52"/>
      <c r="K546" s="52"/>
      <c r="L546" s="52"/>
    </row>
    <row r="547" spans="1:12" ht="12.75">
      <c r="A547" s="84"/>
      <c r="B547" s="84"/>
      <c r="C547" s="84"/>
      <c r="D547" s="131"/>
      <c r="E547" s="131"/>
      <c r="F547" s="84"/>
      <c r="G547" s="84"/>
      <c r="H547" s="52"/>
      <c r="I547" s="52"/>
      <c r="K547" s="52"/>
      <c r="L547" s="52"/>
    </row>
    <row r="548" spans="1:12" ht="12.75">
      <c r="A548" s="84"/>
      <c r="B548" s="84"/>
      <c r="C548" s="84"/>
      <c r="D548" s="131"/>
      <c r="E548" s="131"/>
      <c r="F548" s="84"/>
      <c r="G548" s="84"/>
      <c r="H548" s="52"/>
      <c r="I548" s="52"/>
      <c r="K548" s="52"/>
      <c r="L548" s="52"/>
    </row>
    <row r="549" spans="1:12" ht="12.75">
      <c r="A549" s="84"/>
      <c r="B549" s="84"/>
      <c r="C549" s="84"/>
      <c r="D549" s="131"/>
      <c r="E549" s="131"/>
      <c r="F549" s="84"/>
      <c r="G549" s="84"/>
      <c r="H549" s="52"/>
      <c r="I549" s="52"/>
      <c r="K549" s="52"/>
      <c r="L549" s="52"/>
    </row>
    <row r="550" spans="1:12" ht="12.75">
      <c r="A550" s="84"/>
      <c r="B550" s="84"/>
      <c r="C550" s="84"/>
      <c r="D550" s="131"/>
      <c r="E550" s="131"/>
      <c r="F550" s="84"/>
      <c r="G550" s="84"/>
      <c r="H550" s="52"/>
      <c r="I550" s="52"/>
      <c r="K550" s="52"/>
      <c r="L550" s="52"/>
    </row>
    <row r="551" spans="1:12" ht="12.75">
      <c r="A551" s="84"/>
      <c r="B551" s="84"/>
      <c r="C551" s="84"/>
      <c r="D551" s="131"/>
      <c r="E551" s="131"/>
      <c r="F551" s="84"/>
      <c r="G551" s="84"/>
      <c r="H551" s="52"/>
      <c r="I551" s="52"/>
      <c r="K551" s="52"/>
      <c r="L551" s="52"/>
    </row>
    <row r="552" spans="1:12" ht="12.75">
      <c r="A552" s="84"/>
      <c r="B552" s="84"/>
      <c r="C552" s="84"/>
      <c r="D552" s="131"/>
      <c r="E552" s="131"/>
      <c r="F552" s="84"/>
      <c r="G552" s="84"/>
      <c r="H552" s="52"/>
      <c r="I552" s="52"/>
      <c r="K552" s="52"/>
      <c r="L552" s="52"/>
    </row>
    <row r="553" spans="1:12" ht="12.75">
      <c r="A553" s="4"/>
      <c r="B553" s="4"/>
      <c r="D553" s="132"/>
      <c r="E553" s="132"/>
      <c r="F553" s="4"/>
      <c r="G553" s="4"/>
      <c r="H553" s="133"/>
      <c r="I553" s="133"/>
      <c r="K553" s="133"/>
      <c r="L553" s="133"/>
    </row>
    <row r="554" spans="1:12" ht="12.75">
      <c r="A554" s="4"/>
      <c r="B554" s="4"/>
      <c r="D554" s="132"/>
      <c r="E554" s="132"/>
      <c r="F554" s="4"/>
      <c r="G554" s="4"/>
      <c r="H554" s="133"/>
      <c r="I554" s="133"/>
      <c r="K554" s="133"/>
      <c r="L554" s="133"/>
    </row>
    <row r="555" spans="1:12" ht="12.75">
      <c r="A555" s="4"/>
      <c r="B555" s="4"/>
      <c r="D555" s="132"/>
      <c r="E555" s="132"/>
      <c r="F555" s="4"/>
      <c r="G555" s="4"/>
      <c r="H555" s="133"/>
      <c r="I555" s="133"/>
      <c r="K555" s="133"/>
      <c r="L555" s="133"/>
    </row>
  </sheetData>
  <sheetProtection/>
  <mergeCells count="16">
    <mergeCell ref="D16:W16"/>
    <mergeCell ref="D17:W17"/>
    <mergeCell ref="D2:I2"/>
    <mergeCell ref="D3:J3"/>
    <mergeCell ref="D4:K4"/>
    <mergeCell ref="D5:J5"/>
    <mergeCell ref="D6:I6"/>
    <mergeCell ref="D15:W15"/>
    <mergeCell ref="D18:W18"/>
    <mergeCell ref="A20:W20"/>
    <mergeCell ref="N22:O22"/>
    <mergeCell ref="P22:Q22"/>
    <mergeCell ref="H22:J22"/>
    <mergeCell ref="D19:I19"/>
    <mergeCell ref="A22:A23"/>
    <mergeCell ref="C22:G22"/>
  </mergeCells>
  <printOptions/>
  <pageMargins left="0.2362204724409449" right="0.2362204724409449" top="0.7480314960629921" bottom="0.7480314960629921" header="0.31496062992125984" footer="0.31496062992125984"/>
  <pageSetup firstPageNumber="127" useFirstPageNumber="1" horizontalDpi="600" verticalDpi="600" orientation="portrait" paperSize="9" scale="67" r:id="rId1"/>
  <rowBreaks count="3" manualBreakCount="3">
    <brk id="100" max="25" man="1"/>
    <brk id="200" max="25" man="1"/>
    <brk id="2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M598"/>
  <sheetViews>
    <sheetView view="pageBreakPreview" zoomScale="60" zoomScaleNormal="81" workbookViewId="0" topLeftCell="A14">
      <selection activeCell="N37" sqref="N37"/>
    </sheetView>
  </sheetViews>
  <sheetFormatPr defaultColWidth="9.00390625" defaultRowHeight="12.75"/>
  <cols>
    <col min="1" max="1" width="61.625" style="1" customWidth="1"/>
    <col min="2" max="2" width="5.625" style="1" hidden="1" customWidth="1"/>
    <col min="3" max="3" width="11.00390625" style="4" hidden="1" customWidth="1"/>
    <col min="4" max="4" width="10.25390625" style="2" customWidth="1"/>
    <col min="5" max="5" width="11.375" style="2" customWidth="1"/>
    <col min="6" max="6" width="17.375" style="1" hidden="1" customWidth="1"/>
    <col min="7" max="7" width="9.25390625" style="1" hidden="1" customWidth="1"/>
    <col min="8" max="8" width="14.25390625" style="5" customWidth="1"/>
    <col min="9" max="9" width="12.75390625" style="1" customWidth="1"/>
    <col min="10" max="10" width="12.375" style="1" customWidth="1"/>
    <col min="11" max="11" width="0.2421875" style="1" customWidth="1"/>
    <col min="12" max="16384" width="9.125" style="1" customWidth="1"/>
  </cols>
  <sheetData>
    <row r="1" spans="4:7" s="8" customFormat="1" ht="47.25" customHeight="1" hidden="1">
      <c r="D1" s="7"/>
      <c r="G1" s="92"/>
    </row>
    <row r="2" spans="4:8" s="8" customFormat="1" ht="15" customHeight="1" hidden="1">
      <c r="D2" s="551" t="s">
        <v>63</v>
      </c>
      <c r="E2" s="552"/>
      <c r="F2" s="552"/>
      <c r="G2" s="552"/>
      <c r="H2" s="552"/>
    </row>
    <row r="3" spans="4:8" s="8" customFormat="1" ht="12.75" customHeight="1" hidden="1">
      <c r="D3" s="553" t="s">
        <v>206</v>
      </c>
      <c r="E3" s="554"/>
      <c r="F3" s="554"/>
      <c r="G3" s="554"/>
      <c r="H3" s="554"/>
    </row>
    <row r="4" spans="4:8" s="8" customFormat="1" ht="15" customHeight="1" hidden="1">
      <c r="D4" s="551"/>
      <c r="E4" s="555"/>
      <c r="F4" s="555"/>
      <c r="G4" s="555"/>
      <c r="H4" s="555"/>
    </row>
    <row r="5" spans="4:8" s="8" customFormat="1" ht="15" customHeight="1" hidden="1">
      <c r="D5" s="551" t="s">
        <v>409</v>
      </c>
      <c r="E5" s="555"/>
      <c r="F5" s="555"/>
      <c r="G5" s="555"/>
      <c r="H5" s="555"/>
    </row>
    <row r="6" spans="4:8" s="8" customFormat="1" ht="15" customHeight="1" hidden="1">
      <c r="D6" s="556" t="s">
        <v>423</v>
      </c>
      <c r="E6" s="555"/>
      <c r="F6" s="555"/>
      <c r="G6" s="555"/>
      <c r="H6" s="555"/>
    </row>
    <row r="7" spans="1:8" s="8" customFormat="1" ht="15" customHeight="1" hidden="1">
      <c r="A7" s="260"/>
      <c r="B7" s="260"/>
      <c r="C7" s="260"/>
      <c r="D7" s="261"/>
      <c r="E7" s="259"/>
      <c r="F7" s="259"/>
      <c r="G7" s="259"/>
      <c r="H7" s="259"/>
    </row>
    <row r="8" spans="1:8" s="8" customFormat="1" ht="15" customHeight="1" hidden="1">
      <c r="A8" s="260"/>
      <c r="B8" s="260"/>
      <c r="C8" s="260"/>
      <c r="D8" s="261"/>
      <c r="E8" s="259"/>
      <c r="F8" s="259"/>
      <c r="G8" s="259"/>
      <c r="H8" s="259"/>
    </row>
    <row r="9" spans="1:8" s="8" customFormat="1" ht="15" customHeight="1" hidden="1">
      <c r="A9" s="260"/>
      <c r="B9" s="260"/>
      <c r="C9" s="260"/>
      <c r="D9" s="261"/>
      <c r="E9" s="259"/>
      <c r="F9" s="259"/>
      <c r="G9" s="259"/>
      <c r="H9" s="259"/>
    </row>
    <row r="10" spans="1:8" s="8" customFormat="1" ht="15" customHeight="1" hidden="1">
      <c r="A10" s="260"/>
      <c r="B10" s="260"/>
      <c r="C10" s="260"/>
      <c r="D10" s="261"/>
      <c r="E10" s="259"/>
      <c r="F10" s="259"/>
      <c r="G10" s="259"/>
      <c r="H10" s="259"/>
    </row>
    <row r="11" spans="1:8" s="8" customFormat="1" ht="12.75" customHeight="1" hidden="1">
      <c r="A11" s="260"/>
      <c r="B11" s="260"/>
      <c r="C11" s="260"/>
      <c r="D11" s="261"/>
      <c r="E11" s="260"/>
      <c r="F11" s="260"/>
      <c r="G11" s="273"/>
      <c r="H11" s="260"/>
    </row>
    <row r="12" spans="1:8" s="8" customFormat="1" ht="15" customHeight="1" hidden="1">
      <c r="A12" s="260"/>
      <c r="B12" s="260"/>
      <c r="C12" s="260"/>
      <c r="D12" s="261"/>
      <c r="E12" s="260"/>
      <c r="F12" s="260"/>
      <c r="G12" s="273"/>
      <c r="H12" s="260"/>
    </row>
    <row r="13" spans="1:8" s="8" customFormat="1" ht="15" customHeight="1" hidden="1">
      <c r="A13" s="274"/>
      <c r="B13" s="274"/>
      <c r="C13" s="274"/>
      <c r="D13" s="275" t="s">
        <v>32</v>
      </c>
      <c r="E13" s="275"/>
      <c r="F13" s="275"/>
      <c r="G13" s="276"/>
      <c r="H13" s="274"/>
    </row>
    <row r="14" spans="1:10" s="8" customFormat="1" ht="18" customHeight="1">
      <c r="A14" s="274"/>
      <c r="B14" s="274"/>
      <c r="C14" s="274"/>
      <c r="D14" s="533" t="s">
        <v>63</v>
      </c>
      <c r="E14" s="533"/>
      <c r="F14" s="533"/>
      <c r="G14" s="533"/>
      <c r="H14" s="533"/>
      <c r="I14" s="535"/>
      <c r="J14" s="535"/>
    </row>
    <row r="15" spans="1:10" s="8" customFormat="1" ht="17.25" customHeight="1">
      <c r="A15" s="274"/>
      <c r="B15" s="274"/>
      <c r="C15" s="274"/>
      <c r="D15" s="533" t="s">
        <v>206</v>
      </c>
      <c r="E15" s="534"/>
      <c r="F15" s="534"/>
      <c r="G15" s="534"/>
      <c r="H15" s="534"/>
      <c r="I15" s="535"/>
      <c r="J15" s="535"/>
    </row>
    <row r="16" spans="1:10" s="8" customFormat="1" ht="18" customHeight="1">
      <c r="A16" s="274"/>
      <c r="B16" s="274"/>
      <c r="C16" s="274"/>
      <c r="D16" s="533" t="s">
        <v>432</v>
      </c>
      <c r="E16" s="534"/>
      <c r="F16" s="534"/>
      <c r="G16" s="534"/>
      <c r="H16" s="534"/>
      <c r="I16" s="535"/>
      <c r="J16" s="535"/>
    </row>
    <row r="17" spans="1:10" s="8" customFormat="1" ht="16.5" customHeight="1">
      <c r="A17" s="274"/>
      <c r="B17" s="274"/>
      <c r="C17" s="274"/>
      <c r="D17" s="533" t="s">
        <v>606</v>
      </c>
      <c r="E17" s="533"/>
      <c r="F17" s="533"/>
      <c r="G17" s="534"/>
      <c r="H17" s="534"/>
      <c r="I17" s="534"/>
      <c r="J17" s="534"/>
    </row>
    <row r="18" spans="1:8" s="8" customFormat="1" ht="18.75" hidden="1">
      <c r="A18" s="274"/>
      <c r="B18" s="274"/>
      <c r="C18" s="274"/>
      <c r="D18" s="545"/>
      <c r="E18" s="545"/>
      <c r="F18" s="545"/>
      <c r="G18" s="545"/>
      <c r="H18" s="545"/>
    </row>
    <row r="19" spans="1:10" ht="54" customHeight="1">
      <c r="A19" s="540" t="s">
        <v>613</v>
      </c>
      <c r="B19" s="540"/>
      <c r="C19" s="540"/>
      <c r="D19" s="540"/>
      <c r="E19" s="540"/>
      <c r="F19" s="540"/>
      <c r="G19" s="540"/>
      <c r="H19" s="540"/>
      <c r="I19" s="535"/>
      <c r="J19" s="535"/>
    </row>
    <row r="20" spans="1:8" ht="1.5" customHeight="1" hidden="1">
      <c r="A20" s="334"/>
      <c r="B20" s="334"/>
      <c r="C20" s="335"/>
      <c r="D20" s="336"/>
      <c r="E20" s="336"/>
      <c r="F20" s="337"/>
      <c r="G20" s="337"/>
      <c r="H20" s="338"/>
    </row>
    <row r="21" spans="1:10" ht="49.5" customHeight="1">
      <c r="A21" s="546" t="s">
        <v>156</v>
      </c>
      <c r="B21" s="45"/>
      <c r="C21" s="548" t="s">
        <v>92</v>
      </c>
      <c r="D21" s="549"/>
      <c r="E21" s="549"/>
      <c r="F21" s="549"/>
      <c r="G21" s="550"/>
      <c r="H21" s="484" t="s">
        <v>120</v>
      </c>
      <c r="I21" s="484" t="s">
        <v>120</v>
      </c>
      <c r="J21" s="44" t="s">
        <v>120</v>
      </c>
    </row>
    <row r="22" spans="1:10" ht="42.75" customHeight="1">
      <c r="A22" s="547"/>
      <c r="B22" s="45"/>
      <c r="C22" s="44" t="s">
        <v>93</v>
      </c>
      <c r="D22" s="339" t="s">
        <v>90</v>
      </c>
      <c r="E22" s="44" t="s">
        <v>89</v>
      </c>
      <c r="F22" s="44" t="s">
        <v>117</v>
      </c>
      <c r="G22" s="44" t="s">
        <v>118</v>
      </c>
      <c r="H22" s="485">
        <v>2023</v>
      </c>
      <c r="I22" s="485">
        <v>2024</v>
      </c>
      <c r="J22" s="44">
        <v>2025</v>
      </c>
    </row>
    <row r="23" spans="1:10" s="3" customFormat="1" ht="24" customHeight="1">
      <c r="A23" s="45">
        <v>1</v>
      </c>
      <c r="B23" s="45"/>
      <c r="C23" s="340">
        <v>2</v>
      </c>
      <c r="D23" s="45">
        <v>3</v>
      </c>
      <c r="E23" s="45">
        <v>4</v>
      </c>
      <c r="F23" s="45">
        <v>5</v>
      </c>
      <c r="G23" s="45">
        <v>6</v>
      </c>
      <c r="H23" s="486">
        <v>7</v>
      </c>
      <c r="I23" s="45">
        <v>8</v>
      </c>
      <c r="J23" s="45">
        <v>9</v>
      </c>
    </row>
    <row r="24" spans="1:10" s="4" customFormat="1" ht="21.75" customHeight="1">
      <c r="A24" s="330" t="s">
        <v>21</v>
      </c>
      <c r="B24" s="330"/>
      <c r="C24" s="341" t="s">
        <v>188</v>
      </c>
      <c r="D24" s="341"/>
      <c r="E24" s="341"/>
      <c r="F24" s="341"/>
      <c r="G24" s="342"/>
      <c r="H24" s="487">
        <f>H25+H101+H112+H127+H133+H159+H215+H223+H246+H252+H254+H260</f>
        <v>17994.2</v>
      </c>
      <c r="I24" s="487">
        <f>I25+I101+I112+I127+I133+I159+I215+I223+I246+I252+I254+I260</f>
        <v>10740.359999999999</v>
      </c>
      <c r="J24" s="343">
        <f>J25+J101+J112+J127+J133+J159+J215+J223+J246+J252+J254+J260</f>
        <v>10532.18</v>
      </c>
    </row>
    <row r="25" spans="1:10" s="4" customFormat="1" ht="21" customHeight="1">
      <c r="A25" s="330" t="s">
        <v>14</v>
      </c>
      <c r="B25" s="330"/>
      <c r="C25" s="341" t="s">
        <v>188</v>
      </c>
      <c r="D25" s="341" t="s">
        <v>157</v>
      </c>
      <c r="E25" s="341"/>
      <c r="F25" s="341"/>
      <c r="G25" s="342"/>
      <c r="H25" s="487">
        <f>H26+H37+H75+H80+H70</f>
        <v>5968.598</v>
      </c>
      <c r="I25" s="487">
        <f>I26+I37+I75+I80+I70</f>
        <v>5376.7</v>
      </c>
      <c r="J25" s="343">
        <f>J26+J37+J75+J80+J70</f>
        <v>5444</v>
      </c>
    </row>
    <row r="26" spans="1:10" ht="36" customHeight="1">
      <c r="A26" s="344" t="s">
        <v>38</v>
      </c>
      <c r="B26" s="344"/>
      <c r="C26" s="341" t="s">
        <v>188</v>
      </c>
      <c r="D26" s="341" t="s">
        <v>157</v>
      </c>
      <c r="E26" s="341" t="s">
        <v>158</v>
      </c>
      <c r="F26" s="341"/>
      <c r="G26" s="342"/>
      <c r="H26" s="487">
        <f>2!H27</f>
        <v>911.48</v>
      </c>
      <c r="I26" s="487">
        <v>911.4</v>
      </c>
      <c r="J26" s="343">
        <v>976.5</v>
      </c>
    </row>
    <row r="27" spans="1:10" ht="31.5" hidden="1">
      <c r="A27" s="325" t="s">
        <v>498</v>
      </c>
      <c r="B27" s="344"/>
      <c r="C27" s="341" t="s">
        <v>188</v>
      </c>
      <c r="D27" s="341" t="s">
        <v>157</v>
      </c>
      <c r="E27" s="341" t="s">
        <v>158</v>
      </c>
      <c r="F27" s="341" t="s">
        <v>352</v>
      </c>
      <c r="G27" s="342"/>
      <c r="H27" s="487">
        <f>H28</f>
        <v>753.01</v>
      </c>
      <c r="I27" s="487">
        <f>I28</f>
        <v>753.01</v>
      </c>
      <c r="J27" s="343">
        <f>J28</f>
        <v>753.01</v>
      </c>
    </row>
    <row r="28" spans="1:10" ht="39" customHeight="1" hidden="1">
      <c r="A28" s="326" t="s">
        <v>499</v>
      </c>
      <c r="B28" s="334"/>
      <c r="C28" s="341" t="s">
        <v>188</v>
      </c>
      <c r="D28" s="341" t="s">
        <v>157</v>
      </c>
      <c r="E28" s="341" t="s">
        <v>158</v>
      </c>
      <c r="F28" s="341" t="s">
        <v>501</v>
      </c>
      <c r="G28" s="342"/>
      <c r="H28" s="487">
        <f>H29+H32+H34</f>
        <v>753.01</v>
      </c>
      <c r="I28" s="487">
        <f>I29+I32+I34</f>
        <v>753.01</v>
      </c>
      <c r="J28" s="343">
        <f>J29+J32+J34</f>
        <v>753.01</v>
      </c>
    </row>
    <row r="29" spans="1:10" ht="15.75" hidden="1">
      <c r="A29" s="327" t="s">
        <v>500</v>
      </c>
      <c r="B29" s="329"/>
      <c r="C29" s="342" t="s">
        <v>188</v>
      </c>
      <c r="D29" s="342" t="s">
        <v>157</v>
      </c>
      <c r="E29" s="342" t="s">
        <v>158</v>
      </c>
      <c r="F29" s="342" t="s">
        <v>502</v>
      </c>
      <c r="G29" s="342"/>
      <c r="H29" s="488">
        <f>H31</f>
        <v>753.01</v>
      </c>
      <c r="I29" s="488">
        <f>I31</f>
        <v>753.01</v>
      </c>
      <c r="J29" s="345">
        <f>J31</f>
        <v>753.01</v>
      </c>
    </row>
    <row r="30" spans="1:10" ht="15" customHeight="1" hidden="1">
      <c r="A30" s="328" t="s">
        <v>503</v>
      </c>
      <c r="B30" s="329"/>
      <c r="C30" s="342"/>
      <c r="D30" s="342" t="s">
        <v>157</v>
      </c>
      <c r="E30" s="342" t="s">
        <v>158</v>
      </c>
      <c r="F30" s="342" t="s">
        <v>504</v>
      </c>
      <c r="G30" s="342"/>
      <c r="H30" s="488">
        <v>753.01</v>
      </c>
      <c r="I30" s="488">
        <v>753.01</v>
      </c>
      <c r="J30" s="345">
        <v>753.01</v>
      </c>
    </row>
    <row r="31" spans="1:10" ht="48" customHeight="1" hidden="1">
      <c r="A31" s="329" t="s">
        <v>149</v>
      </c>
      <c r="B31" s="329"/>
      <c r="C31" s="342" t="s">
        <v>188</v>
      </c>
      <c r="D31" s="342" t="s">
        <v>157</v>
      </c>
      <c r="E31" s="342" t="s">
        <v>158</v>
      </c>
      <c r="F31" s="342" t="s">
        <v>504</v>
      </c>
      <c r="G31" s="342" t="s">
        <v>150</v>
      </c>
      <c r="H31" s="488">
        <v>753.01</v>
      </c>
      <c r="I31" s="488">
        <v>753.01</v>
      </c>
      <c r="J31" s="345">
        <v>753.01</v>
      </c>
    </row>
    <row r="32" spans="1:10" ht="21" customHeight="1" hidden="1">
      <c r="A32" s="328" t="s">
        <v>345</v>
      </c>
      <c r="B32" s="328"/>
      <c r="C32" s="342" t="s">
        <v>188</v>
      </c>
      <c r="D32" s="342" t="s">
        <v>157</v>
      </c>
      <c r="E32" s="342" t="s">
        <v>158</v>
      </c>
      <c r="F32" s="342" t="s">
        <v>344</v>
      </c>
      <c r="G32" s="342"/>
      <c r="H32" s="489">
        <v>0</v>
      </c>
      <c r="I32" s="489">
        <v>0</v>
      </c>
      <c r="J32" s="346">
        <v>0</v>
      </c>
    </row>
    <row r="33" spans="1:10" ht="79.5" customHeight="1" hidden="1">
      <c r="A33" s="347" t="s">
        <v>149</v>
      </c>
      <c r="B33" s="347"/>
      <c r="C33" s="342" t="s">
        <v>188</v>
      </c>
      <c r="D33" s="342" t="s">
        <v>157</v>
      </c>
      <c r="E33" s="342" t="s">
        <v>158</v>
      </c>
      <c r="F33" s="342" t="s">
        <v>344</v>
      </c>
      <c r="G33" s="342" t="s">
        <v>150</v>
      </c>
      <c r="H33" s="488">
        <v>0</v>
      </c>
      <c r="I33" s="488">
        <v>0</v>
      </c>
      <c r="J33" s="345">
        <v>0</v>
      </c>
    </row>
    <row r="34" spans="1:10" ht="47.25" hidden="1">
      <c r="A34" s="348" t="s">
        <v>281</v>
      </c>
      <c r="B34" s="348"/>
      <c r="C34" s="342" t="s">
        <v>188</v>
      </c>
      <c r="D34" s="342" t="s">
        <v>157</v>
      </c>
      <c r="E34" s="342" t="s">
        <v>158</v>
      </c>
      <c r="F34" s="342" t="s">
        <v>74</v>
      </c>
      <c r="G34" s="342"/>
      <c r="H34" s="488">
        <f>H35</f>
        <v>0</v>
      </c>
      <c r="I34" s="488">
        <f>I35</f>
        <v>0</v>
      </c>
      <c r="J34" s="345">
        <f>J35</f>
        <v>0</v>
      </c>
    </row>
    <row r="35" spans="1:10" ht="75.75" customHeight="1" hidden="1">
      <c r="A35" s="347" t="s">
        <v>149</v>
      </c>
      <c r="B35" s="347"/>
      <c r="C35" s="342" t="s">
        <v>188</v>
      </c>
      <c r="D35" s="342" t="s">
        <v>157</v>
      </c>
      <c r="E35" s="342" t="s">
        <v>158</v>
      </c>
      <c r="F35" s="342" t="s">
        <v>74</v>
      </c>
      <c r="G35" s="342" t="s">
        <v>150</v>
      </c>
      <c r="H35" s="394"/>
      <c r="I35" s="394"/>
      <c r="J35" s="349"/>
    </row>
    <row r="36" spans="1:10" ht="15.75" hidden="1">
      <c r="A36" s="328" t="s">
        <v>163</v>
      </c>
      <c r="B36" s="328"/>
      <c r="C36" s="342" t="s">
        <v>188</v>
      </c>
      <c r="D36" s="342" t="s">
        <v>157</v>
      </c>
      <c r="E36" s="342" t="s">
        <v>158</v>
      </c>
      <c r="F36" s="342" t="s">
        <v>41</v>
      </c>
      <c r="G36" s="342" t="s">
        <v>150</v>
      </c>
      <c r="H36" s="394"/>
      <c r="I36" s="394"/>
      <c r="J36" s="349"/>
    </row>
    <row r="37" spans="1:10" s="9" customFormat="1" ht="50.25" customHeight="1">
      <c r="A37" s="330" t="s">
        <v>43</v>
      </c>
      <c r="B37" s="330"/>
      <c r="C37" s="341" t="s">
        <v>188</v>
      </c>
      <c r="D37" s="341" t="s">
        <v>157</v>
      </c>
      <c r="E37" s="341" t="s">
        <v>168</v>
      </c>
      <c r="F37" s="341"/>
      <c r="G37" s="341"/>
      <c r="H37" s="490">
        <f>2!H38</f>
        <v>5044.1179999999995</v>
      </c>
      <c r="I37" s="490">
        <v>4457.3</v>
      </c>
      <c r="J37" s="350">
        <v>4459.5</v>
      </c>
    </row>
    <row r="38" spans="1:10" s="9" customFormat="1" ht="26.25" customHeight="1" hidden="1">
      <c r="A38" s="325" t="s">
        <v>498</v>
      </c>
      <c r="B38" s="344"/>
      <c r="C38" s="341" t="s">
        <v>188</v>
      </c>
      <c r="D38" s="341" t="s">
        <v>157</v>
      </c>
      <c r="E38" s="341" t="s">
        <v>168</v>
      </c>
      <c r="F38" s="341" t="s">
        <v>352</v>
      </c>
      <c r="G38" s="341"/>
      <c r="H38" s="487">
        <f>H48+H40</f>
        <v>3416.08</v>
      </c>
      <c r="I38" s="487">
        <f>I48+I40</f>
        <v>3416.08</v>
      </c>
      <c r="J38" s="343">
        <f>J48+J40</f>
        <v>3416.08</v>
      </c>
    </row>
    <row r="39" spans="1:10" s="9" customFormat="1" ht="33.75" customHeight="1" hidden="1">
      <c r="A39" s="326" t="s">
        <v>499</v>
      </c>
      <c r="B39" s="344"/>
      <c r="C39" s="341"/>
      <c r="D39" s="341" t="s">
        <v>157</v>
      </c>
      <c r="E39" s="341" t="s">
        <v>168</v>
      </c>
      <c r="F39" s="341" t="s">
        <v>501</v>
      </c>
      <c r="G39" s="341"/>
      <c r="H39" s="487"/>
      <c r="I39" s="487"/>
      <c r="J39" s="343"/>
    </row>
    <row r="40" spans="1:10" s="9" customFormat="1" ht="22.5" customHeight="1" hidden="1">
      <c r="A40" s="329" t="s">
        <v>351</v>
      </c>
      <c r="B40" s="329"/>
      <c r="C40" s="342" t="s">
        <v>188</v>
      </c>
      <c r="D40" s="342" t="s">
        <v>157</v>
      </c>
      <c r="E40" s="342" t="s">
        <v>168</v>
      </c>
      <c r="F40" s="342" t="s">
        <v>505</v>
      </c>
      <c r="G40" s="342"/>
      <c r="H40" s="394">
        <f aca="true" t="shared" si="0" ref="H40:J41">H41</f>
        <v>0.7</v>
      </c>
      <c r="I40" s="394">
        <f t="shared" si="0"/>
        <v>0.7</v>
      </c>
      <c r="J40" s="349">
        <f t="shared" si="0"/>
        <v>0.7</v>
      </c>
    </row>
    <row r="41" spans="1:10" s="9" customFormat="1" ht="78.75" hidden="1">
      <c r="A41" s="89" t="s">
        <v>253</v>
      </c>
      <c r="B41" s="89"/>
      <c r="C41" s="342" t="s">
        <v>188</v>
      </c>
      <c r="D41" s="342" t="s">
        <v>157</v>
      </c>
      <c r="E41" s="342" t="s">
        <v>168</v>
      </c>
      <c r="F41" s="342" t="s">
        <v>506</v>
      </c>
      <c r="G41" s="341"/>
      <c r="H41" s="394">
        <f t="shared" si="0"/>
        <v>0.7</v>
      </c>
      <c r="I41" s="394">
        <f t="shared" si="0"/>
        <v>0.7</v>
      </c>
      <c r="J41" s="349">
        <f t="shared" si="0"/>
        <v>0.7</v>
      </c>
    </row>
    <row r="42" spans="1:10" s="9" customFormat="1" ht="31.5" hidden="1">
      <c r="A42" s="328" t="s">
        <v>254</v>
      </c>
      <c r="B42" s="328"/>
      <c r="C42" s="342" t="s">
        <v>188</v>
      </c>
      <c r="D42" s="342" t="s">
        <v>157</v>
      </c>
      <c r="E42" s="342" t="s">
        <v>168</v>
      </c>
      <c r="F42" s="342" t="s">
        <v>506</v>
      </c>
      <c r="G42" s="342" t="s">
        <v>160</v>
      </c>
      <c r="H42" s="394">
        <v>0.7</v>
      </c>
      <c r="I42" s="394">
        <v>0.7</v>
      </c>
      <c r="J42" s="349">
        <v>0.7</v>
      </c>
    </row>
    <row r="43" spans="1:10" s="9" customFormat="1" ht="15.75" hidden="1">
      <c r="A43" s="344"/>
      <c r="B43" s="344"/>
      <c r="C43" s="341"/>
      <c r="D43" s="341"/>
      <c r="E43" s="341"/>
      <c r="F43" s="341"/>
      <c r="G43" s="341"/>
      <c r="H43" s="487"/>
      <c r="I43" s="487"/>
      <c r="J43" s="343"/>
    </row>
    <row r="44" spans="1:10" s="9" customFormat="1" ht="15.75" hidden="1">
      <c r="A44" s="344"/>
      <c r="B44" s="344"/>
      <c r="C44" s="341"/>
      <c r="D44" s="341"/>
      <c r="E44" s="341"/>
      <c r="F44" s="341"/>
      <c r="G44" s="341"/>
      <c r="H44" s="487"/>
      <c r="I44" s="487"/>
      <c r="J44" s="343"/>
    </row>
    <row r="45" spans="1:10" s="9" customFormat="1" ht="15.75" hidden="1">
      <c r="A45" s="344"/>
      <c r="B45" s="344"/>
      <c r="C45" s="341"/>
      <c r="D45" s="341"/>
      <c r="E45" s="341"/>
      <c r="F45" s="341"/>
      <c r="G45" s="341"/>
      <c r="H45" s="487"/>
      <c r="I45" s="487"/>
      <c r="J45" s="343"/>
    </row>
    <row r="46" spans="1:10" s="9" customFormat="1" ht="15.75" hidden="1">
      <c r="A46" s="344"/>
      <c r="B46" s="344"/>
      <c r="C46" s="341"/>
      <c r="D46" s="341"/>
      <c r="E46" s="341"/>
      <c r="F46" s="341"/>
      <c r="G46" s="341"/>
      <c r="H46" s="487"/>
      <c r="I46" s="487"/>
      <c r="J46" s="343"/>
    </row>
    <row r="47" spans="1:10" s="9" customFormat="1" ht="15.75" hidden="1">
      <c r="A47" s="344"/>
      <c r="B47" s="344"/>
      <c r="C47" s="341"/>
      <c r="D47" s="341"/>
      <c r="E47" s="341"/>
      <c r="F47" s="341"/>
      <c r="G47" s="341"/>
      <c r="H47" s="487"/>
      <c r="I47" s="487"/>
      <c r="J47" s="343"/>
    </row>
    <row r="48" spans="1:10" ht="18.75" customHeight="1" hidden="1">
      <c r="A48" s="329" t="s">
        <v>500</v>
      </c>
      <c r="B48" s="329"/>
      <c r="C48" s="342" t="s">
        <v>188</v>
      </c>
      <c r="D48" s="342" t="s">
        <v>157</v>
      </c>
      <c r="E48" s="342" t="s">
        <v>168</v>
      </c>
      <c r="F48" s="342" t="s">
        <v>502</v>
      </c>
      <c r="G48" s="342"/>
      <c r="H48" s="394">
        <f>H49+H54+H67</f>
        <v>3415.38</v>
      </c>
      <c r="I48" s="394">
        <f>I49+I54+I67</f>
        <v>3415.38</v>
      </c>
      <c r="J48" s="349">
        <f>J49+J54+J67</f>
        <v>3415.38</v>
      </c>
    </row>
    <row r="49" spans="1:10" ht="31.5" hidden="1">
      <c r="A49" s="329" t="s">
        <v>343</v>
      </c>
      <c r="B49" s="329"/>
      <c r="C49" s="342" t="s">
        <v>188</v>
      </c>
      <c r="D49" s="342" t="s">
        <v>157</v>
      </c>
      <c r="E49" s="342" t="s">
        <v>168</v>
      </c>
      <c r="F49" s="342" t="s">
        <v>346</v>
      </c>
      <c r="G49" s="342"/>
      <c r="H49" s="489">
        <f>H50</f>
        <v>0</v>
      </c>
      <c r="I49" s="489">
        <f>I50</f>
        <v>0</v>
      </c>
      <c r="J49" s="346">
        <f>J50</f>
        <v>0</v>
      </c>
    </row>
    <row r="50" spans="1:10" ht="82.5" customHeight="1" hidden="1">
      <c r="A50" s="347" t="s">
        <v>149</v>
      </c>
      <c r="B50" s="347"/>
      <c r="C50" s="342" t="s">
        <v>188</v>
      </c>
      <c r="D50" s="342" t="s">
        <v>157</v>
      </c>
      <c r="E50" s="342" t="s">
        <v>168</v>
      </c>
      <c r="F50" s="342" t="s">
        <v>346</v>
      </c>
      <c r="G50" s="342" t="s">
        <v>150</v>
      </c>
      <c r="H50" s="489"/>
      <c r="I50" s="489"/>
      <c r="J50" s="346"/>
    </row>
    <row r="51" spans="1:10" ht="31.5" hidden="1">
      <c r="A51" s="329" t="s">
        <v>343</v>
      </c>
      <c r="B51" s="329"/>
      <c r="C51" s="342" t="s">
        <v>188</v>
      </c>
      <c r="D51" s="342" t="s">
        <v>157</v>
      </c>
      <c r="E51" s="342" t="s">
        <v>168</v>
      </c>
      <c r="F51" s="342" t="s">
        <v>347</v>
      </c>
      <c r="G51" s="342" t="s">
        <v>150</v>
      </c>
      <c r="H51" s="489" t="s">
        <v>210</v>
      </c>
      <c r="I51" s="489" t="s">
        <v>210</v>
      </c>
      <c r="J51" s="346" t="s">
        <v>210</v>
      </c>
    </row>
    <row r="52" spans="1:10" ht="31.5" hidden="1">
      <c r="A52" s="328" t="s">
        <v>345</v>
      </c>
      <c r="B52" s="328"/>
      <c r="C52" s="342" t="s">
        <v>188</v>
      </c>
      <c r="D52" s="342" t="s">
        <v>157</v>
      </c>
      <c r="E52" s="342" t="s">
        <v>168</v>
      </c>
      <c r="F52" s="342" t="s">
        <v>348</v>
      </c>
      <c r="G52" s="342" t="s">
        <v>150</v>
      </c>
      <c r="H52" s="489" t="s">
        <v>211</v>
      </c>
      <c r="I52" s="489" t="s">
        <v>211</v>
      </c>
      <c r="J52" s="346" t="s">
        <v>211</v>
      </c>
    </row>
    <row r="53" spans="1:10" ht="31.5" hidden="1">
      <c r="A53" s="329" t="s">
        <v>343</v>
      </c>
      <c r="B53" s="329"/>
      <c r="C53" s="342" t="s">
        <v>188</v>
      </c>
      <c r="D53" s="342" t="s">
        <v>157</v>
      </c>
      <c r="E53" s="342" t="s">
        <v>168</v>
      </c>
      <c r="F53" s="342" t="s">
        <v>349</v>
      </c>
      <c r="G53" s="342" t="s">
        <v>150</v>
      </c>
      <c r="H53" s="489" t="s">
        <v>212</v>
      </c>
      <c r="I53" s="489" t="s">
        <v>212</v>
      </c>
      <c r="J53" s="346" t="s">
        <v>212</v>
      </c>
    </row>
    <row r="54" spans="1:10" ht="17.25" customHeight="1" hidden="1">
      <c r="A54" s="328" t="s">
        <v>503</v>
      </c>
      <c r="B54" s="328"/>
      <c r="C54" s="342" t="s">
        <v>188</v>
      </c>
      <c r="D54" s="342" t="s">
        <v>157</v>
      </c>
      <c r="E54" s="342" t="s">
        <v>168</v>
      </c>
      <c r="F54" s="342" t="s">
        <v>504</v>
      </c>
      <c r="G54" s="342"/>
      <c r="H54" s="489">
        <f>H55+H56+H66</f>
        <v>3415.38</v>
      </c>
      <c r="I54" s="489">
        <f>I55+I56+I66</f>
        <v>3415.38</v>
      </c>
      <c r="J54" s="346">
        <f>J55+J56+J66</f>
        <v>3415.38</v>
      </c>
    </row>
    <row r="55" spans="1:10" ht="66" customHeight="1" hidden="1">
      <c r="A55" s="347" t="s">
        <v>149</v>
      </c>
      <c r="B55" s="347"/>
      <c r="C55" s="342" t="s">
        <v>188</v>
      </c>
      <c r="D55" s="342" t="s">
        <v>157</v>
      </c>
      <c r="E55" s="342" t="s">
        <v>168</v>
      </c>
      <c r="F55" s="342" t="s">
        <v>504</v>
      </c>
      <c r="G55" s="342" t="s">
        <v>150</v>
      </c>
      <c r="H55" s="489">
        <v>2721.18</v>
      </c>
      <c r="I55" s="489">
        <v>2721.18</v>
      </c>
      <c r="J55" s="346">
        <v>2721.18</v>
      </c>
    </row>
    <row r="56" spans="1:10" ht="33" customHeight="1" hidden="1">
      <c r="A56" s="328" t="s">
        <v>254</v>
      </c>
      <c r="B56" s="328"/>
      <c r="C56" s="342" t="s">
        <v>188</v>
      </c>
      <c r="D56" s="342" t="s">
        <v>157</v>
      </c>
      <c r="E56" s="342" t="s">
        <v>168</v>
      </c>
      <c r="F56" s="342" t="s">
        <v>504</v>
      </c>
      <c r="G56" s="342" t="s">
        <v>160</v>
      </c>
      <c r="H56" s="491">
        <v>684.2</v>
      </c>
      <c r="I56" s="491">
        <v>684.2</v>
      </c>
      <c r="J56" s="351">
        <v>684.2</v>
      </c>
    </row>
    <row r="57" spans="1:10" ht="15.75" hidden="1">
      <c r="A57" s="328" t="s">
        <v>42</v>
      </c>
      <c r="B57" s="328"/>
      <c r="C57" s="342" t="s">
        <v>188</v>
      </c>
      <c r="D57" s="342" t="s">
        <v>157</v>
      </c>
      <c r="E57" s="342" t="s">
        <v>168</v>
      </c>
      <c r="F57" s="342" t="s">
        <v>504</v>
      </c>
      <c r="G57" s="342" t="s">
        <v>160</v>
      </c>
      <c r="H57" s="491" t="s">
        <v>213</v>
      </c>
      <c r="I57" s="491" t="s">
        <v>213</v>
      </c>
      <c r="J57" s="351" t="s">
        <v>213</v>
      </c>
    </row>
    <row r="58" spans="1:10" ht="15.75" hidden="1">
      <c r="A58" s="328" t="s">
        <v>170</v>
      </c>
      <c r="B58" s="328"/>
      <c r="C58" s="342" t="s">
        <v>188</v>
      </c>
      <c r="D58" s="342" t="s">
        <v>157</v>
      </c>
      <c r="E58" s="342" t="s">
        <v>168</v>
      </c>
      <c r="F58" s="342" t="s">
        <v>504</v>
      </c>
      <c r="G58" s="342" t="s">
        <v>160</v>
      </c>
      <c r="H58" s="491" t="s">
        <v>213</v>
      </c>
      <c r="I58" s="491" t="s">
        <v>213</v>
      </c>
      <c r="J58" s="351" t="s">
        <v>213</v>
      </c>
    </row>
    <row r="59" spans="1:10" ht="15.75" hidden="1">
      <c r="A59" s="328" t="s">
        <v>171</v>
      </c>
      <c r="B59" s="328"/>
      <c r="C59" s="342" t="s">
        <v>188</v>
      </c>
      <c r="D59" s="342" t="s">
        <v>157</v>
      </c>
      <c r="E59" s="342" t="s">
        <v>168</v>
      </c>
      <c r="F59" s="342" t="s">
        <v>504</v>
      </c>
      <c r="G59" s="342" t="s">
        <v>160</v>
      </c>
      <c r="H59" s="491" t="s">
        <v>214</v>
      </c>
      <c r="I59" s="491" t="s">
        <v>214</v>
      </c>
      <c r="J59" s="351" t="s">
        <v>214</v>
      </c>
    </row>
    <row r="60" spans="1:10" ht="15.75" hidden="1">
      <c r="A60" s="329" t="s">
        <v>172</v>
      </c>
      <c r="B60" s="329"/>
      <c r="C60" s="342" t="s">
        <v>188</v>
      </c>
      <c r="D60" s="342" t="s">
        <v>157</v>
      </c>
      <c r="E60" s="342" t="s">
        <v>168</v>
      </c>
      <c r="F60" s="342" t="s">
        <v>504</v>
      </c>
      <c r="G60" s="342" t="s">
        <v>160</v>
      </c>
      <c r="H60" s="492">
        <v>132.1</v>
      </c>
      <c r="I60" s="492">
        <v>132.1</v>
      </c>
      <c r="J60" s="352">
        <v>132.1</v>
      </c>
    </row>
    <row r="61" spans="1:10" ht="15.75" hidden="1">
      <c r="A61" s="329" t="s">
        <v>173</v>
      </c>
      <c r="B61" s="329"/>
      <c r="C61" s="342" t="s">
        <v>188</v>
      </c>
      <c r="D61" s="342" t="s">
        <v>157</v>
      </c>
      <c r="E61" s="342" t="s">
        <v>168</v>
      </c>
      <c r="F61" s="342" t="s">
        <v>504</v>
      </c>
      <c r="G61" s="342" t="s">
        <v>160</v>
      </c>
      <c r="H61" s="492">
        <v>41.5</v>
      </c>
      <c r="I61" s="492">
        <v>41.5</v>
      </c>
      <c r="J61" s="352">
        <v>41.5</v>
      </c>
    </row>
    <row r="62" spans="1:10" ht="15.75" hidden="1">
      <c r="A62" s="329" t="s">
        <v>175</v>
      </c>
      <c r="B62" s="329"/>
      <c r="C62" s="342" t="s">
        <v>188</v>
      </c>
      <c r="D62" s="342" t="s">
        <v>157</v>
      </c>
      <c r="E62" s="342" t="s">
        <v>168</v>
      </c>
      <c r="F62" s="342" t="s">
        <v>504</v>
      </c>
      <c r="G62" s="342" t="s">
        <v>160</v>
      </c>
      <c r="H62" s="491" t="s">
        <v>215</v>
      </c>
      <c r="I62" s="491" t="s">
        <v>215</v>
      </c>
      <c r="J62" s="351" t="s">
        <v>215</v>
      </c>
    </row>
    <row r="63" spans="1:10" ht="15.75" hidden="1">
      <c r="A63" s="353" t="s">
        <v>44</v>
      </c>
      <c r="B63" s="353"/>
      <c r="C63" s="342" t="s">
        <v>188</v>
      </c>
      <c r="D63" s="342" t="s">
        <v>157</v>
      </c>
      <c r="E63" s="342" t="s">
        <v>168</v>
      </c>
      <c r="F63" s="342" t="s">
        <v>504</v>
      </c>
      <c r="G63" s="342" t="s">
        <v>160</v>
      </c>
      <c r="H63" s="491" t="s">
        <v>216</v>
      </c>
      <c r="I63" s="491" t="s">
        <v>216</v>
      </c>
      <c r="J63" s="351" t="s">
        <v>216</v>
      </c>
    </row>
    <row r="64" spans="1:10" ht="15.75" hidden="1">
      <c r="A64" s="353" t="s">
        <v>178</v>
      </c>
      <c r="B64" s="353"/>
      <c r="C64" s="342" t="s">
        <v>188</v>
      </c>
      <c r="D64" s="342" t="s">
        <v>157</v>
      </c>
      <c r="E64" s="342" t="s">
        <v>168</v>
      </c>
      <c r="F64" s="342" t="s">
        <v>504</v>
      </c>
      <c r="G64" s="342" t="s">
        <v>160</v>
      </c>
      <c r="H64" s="491" t="s">
        <v>216</v>
      </c>
      <c r="I64" s="491" t="s">
        <v>216</v>
      </c>
      <c r="J64" s="351" t="s">
        <v>216</v>
      </c>
    </row>
    <row r="65" spans="1:10" ht="15.75" hidden="1">
      <c r="A65" s="328" t="s">
        <v>179</v>
      </c>
      <c r="B65" s="328"/>
      <c r="C65" s="342" t="s">
        <v>188</v>
      </c>
      <c r="D65" s="342" t="s">
        <v>157</v>
      </c>
      <c r="E65" s="342" t="s">
        <v>168</v>
      </c>
      <c r="F65" s="342" t="s">
        <v>504</v>
      </c>
      <c r="G65" s="342" t="s">
        <v>160</v>
      </c>
      <c r="H65" s="491">
        <v>2</v>
      </c>
      <c r="I65" s="491">
        <v>2</v>
      </c>
      <c r="J65" s="351">
        <v>2</v>
      </c>
    </row>
    <row r="66" spans="1:10" ht="15.75" hidden="1">
      <c r="A66" s="329" t="s">
        <v>152</v>
      </c>
      <c r="B66" s="329"/>
      <c r="C66" s="342" t="s">
        <v>188</v>
      </c>
      <c r="D66" s="342" t="s">
        <v>157</v>
      </c>
      <c r="E66" s="342" t="s">
        <v>168</v>
      </c>
      <c r="F66" s="342" t="s">
        <v>504</v>
      </c>
      <c r="G66" s="342" t="s">
        <v>153</v>
      </c>
      <c r="H66" s="493">
        <v>10</v>
      </c>
      <c r="I66" s="493">
        <v>10</v>
      </c>
      <c r="J66" s="354">
        <v>10</v>
      </c>
    </row>
    <row r="67" spans="1:10" ht="47.25" hidden="1">
      <c r="A67" s="348" t="s">
        <v>281</v>
      </c>
      <c r="B67" s="348"/>
      <c r="C67" s="342" t="s">
        <v>188</v>
      </c>
      <c r="D67" s="342" t="s">
        <v>157</v>
      </c>
      <c r="E67" s="342" t="s">
        <v>168</v>
      </c>
      <c r="F67" s="342" t="s">
        <v>282</v>
      </c>
      <c r="G67" s="342"/>
      <c r="H67" s="488">
        <f>H68+H69</f>
        <v>0</v>
      </c>
      <c r="I67" s="488">
        <f>I68+I69</f>
        <v>0</v>
      </c>
      <c r="J67" s="345">
        <f>J68+J69</f>
        <v>0</v>
      </c>
    </row>
    <row r="68" spans="1:10" ht="62.25" customHeight="1" hidden="1">
      <c r="A68" s="347" t="s">
        <v>149</v>
      </c>
      <c r="B68" s="347"/>
      <c r="C68" s="342" t="s">
        <v>188</v>
      </c>
      <c r="D68" s="342" t="s">
        <v>157</v>
      </c>
      <c r="E68" s="342" t="s">
        <v>168</v>
      </c>
      <c r="F68" s="342" t="s">
        <v>282</v>
      </c>
      <c r="G68" s="342" t="s">
        <v>150</v>
      </c>
      <c r="H68" s="489"/>
      <c r="I68" s="489"/>
      <c r="J68" s="346"/>
    </row>
    <row r="69" spans="1:10" ht="33" customHeight="1" hidden="1">
      <c r="A69" s="328" t="s">
        <v>254</v>
      </c>
      <c r="B69" s="328"/>
      <c r="C69" s="342" t="s">
        <v>188</v>
      </c>
      <c r="D69" s="342" t="s">
        <v>157</v>
      </c>
      <c r="E69" s="342" t="s">
        <v>168</v>
      </c>
      <c r="F69" s="342" t="s">
        <v>282</v>
      </c>
      <c r="G69" s="342" t="s">
        <v>160</v>
      </c>
      <c r="H69" s="489"/>
      <c r="I69" s="489"/>
      <c r="J69" s="346"/>
    </row>
    <row r="70" spans="1:10" ht="24" customHeight="1" hidden="1">
      <c r="A70" s="330" t="s">
        <v>88</v>
      </c>
      <c r="B70" s="330"/>
      <c r="C70" s="341" t="s">
        <v>188</v>
      </c>
      <c r="D70" s="341" t="s">
        <v>157</v>
      </c>
      <c r="E70" s="341" t="s">
        <v>197</v>
      </c>
      <c r="F70" s="341"/>
      <c r="G70" s="341"/>
      <c r="H70" s="494">
        <f>2!H71</f>
        <v>0</v>
      </c>
      <c r="I70" s="494">
        <f>2!I71</f>
        <v>0</v>
      </c>
      <c r="J70" s="355">
        <f>2!J71</f>
        <v>0</v>
      </c>
    </row>
    <row r="71" spans="1:10" ht="47.25" hidden="1">
      <c r="A71" s="328" t="s">
        <v>507</v>
      </c>
      <c r="B71" s="328"/>
      <c r="C71" s="342" t="s">
        <v>188</v>
      </c>
      <c r="D71" s="342" t="s">
        <v>157</v>
      </c>
      <c r="E71" s="342" t="s">
        <v>197</v>
      </c>
      <c r="F71" s="342" t="s">
        <v>289</v>
      </c>
      <c r="G71" s="342"/>
      <c r="H71" s="394">
        <f aca="true" t="shared" si="1" ref="H71:J72">H72</f>
        <v>227.68</v>
      </c>
      <c r="I71" s="394">
        <f t="shared" si="1"/>
        <v>227.68</v>
      </c>
      <c r="J71" s="349">
        <f t="shared" si="1"/>
        <v>227.68</v>
      </c>
    </row>
    <row r="72" spans="1:10" ht="31.5" hidden="1">
      <c r="A72" s="328" t="s">
        <v>508</v>
      </c>
      <c r="B72" s="328"/>
      <c r="C72" s="342" t="s">
        <v>188</v>
      </c>
      <c r="D72" s="342" t="s">
        <v>157</v>
      </c>
      <c r="E72" s="342" t="s">
        <v>197</v>
      </c>
      <c r="F72" s="342" t="s">
        <v>509</v>
      </c>
      <c r="G72" s="342"/>
      <c r="H72" s="394">
        <f t="shared" si="1"/>
        <v>227.68</v>
      </c>
      <c r="I72" s="394">
        <f t="shared" si="1"/>
        <v>227.68</v>
      </c>
      <c r="J72" s="349">
        <f t="shared" si="1"/>
        <v>227.68</v>
      </c>
    </row>
    <row r="73" spans="1:10" ht="15.75" hidden="1">
      <c r="A73" s="328" t="s">
        <v>510</v>
      </c>
      <c r="B73" s="328"/>
      <c r="C73" s="342" t="s">
        <v>188</v>
      </c>
      <c r="D73" s="342" t="s">
        <v>157</v>
      </c>
      <c r="E73" s="342" t="s">
        <v>197</v>
      </c>
      <c r="F73" s="342" t="s">
        <v>511</v>
      </c>
      <c r="G73" s="342"/>
      <c r="H73" s="394">
        <v>227.68</v>
      </c>
      <c r="I73" s="394">
        <v>227.68</v>
      </c>
      <c r="J73" s="349">
        <v>227.68</v>
      </c>
    </row>
    <row r="74" spans="1:10" ht="31.5" hidden="1">
      <c r="A74" s="328" t="s">
        <v>512</v>
      </c>
      <c r="B74" s="328"/>
      <c r="C74" s="342"/>
      <c r="D74" s="342" t="s">
        <v>157</v>
      </c>
      <c r="E74" s="342" t="s">
        <v>197</v>
      </c>
      <c r="F74" s="342" t="s">
        <v>513</v>
      </c>
      <c r="G74" s="342" t="s">
        <v>153</v>
      </c>
      <c r="H74" s="394">
        <v>227.68</v>
      </c>
      <c r="I74" s="394">
        <v>227.68</v>
      </c>
      <c r="J74" s="349">
        <v>227.68</v>
      </c>
    </row>
    <row r="75" spans="1:10" s="9" customFormat="1" ht="21.75" customHeight="1">
      <c r="A75" s="330" t="s">
        <v>183</v>
      </c>
      <c r="B75" s="330"/>
      <c r="C75" s="341" t="s">
        <v>188</v>
      </c>
      <c r="D75" s="341" t="s">
        <v>157</v>
      </c>
      <c r="E75" s="341" t="s">
        <v>181</v>
      </c>
      <c r="F75" s="341"/>
      <c r="G75" s="341"/>
      <c r="H75" s="490">
        <f>H76</f>
        <v>10</v>
      </c>
      <c r="I75" s="490">
        <v>5</v>
      </c>
      <c r="J75" s="350">
        <v>5</v>
      </c>
    </row>
    <row r="76" spans="1:10" ht="19.5" customHeight="1" hidden="1">
      <c r="A76" s="326" t="s">
        <v>514</v>
      </c>
      <c r="B76" s="329"/>
      <c r="C76" s="342" t="s">
        <v>188</v>
      </c>
      <c r="D76" s="342" t="s">
        <v>157</v>
      </c>
      <c r="E76" s="342" t="s">
        <v>181</v>
      </c>
      <c r="F76" s="342" t="s">
        <v>350</v>
      </c>
      <c r="G76" s="342"/>
      <c r="H76" s="394">
        <f>H77</f>
        <v>10</v>
      </c>
      <c r="I76" s="394">
        <f>I77</f>
        <v>10</v>
      </c>
      <c r="J76" s="349">
        <f>J77</f>
        <v>10</v>
      </c>
    </row>
    <row r="77" spans="1:10" ht="15.75" hidden="1">
      <c r="A77" s="328" t="s">
        <v>187</v>
      </c>
      <c r="B77" s="328"/>
      <c r="C77" s="342" t="s">
        <v>188</v>
      </c>
      <c r="D77" s="342" t="s">
        <v>157</v>
      </c>
      <c r="E77" s="342" t="s">
        <v>181</v>
      </c>
      <c r="F77" s="342" t="s">
        <v>515</v>
      </c>
      <c r="G77" s="342"/>
      <c r="H77" s="488">
        <f>H79</f>
        <v>10</v>
      </c>
      <c r="I77" s="488">
        <f>I79</f>
        <v>10</v>
      </c>
      <c r="J77" s="345">
        <f>J79</f>
        <v>10</v>
      </c>
    </row>
    <row r="78" spans="1:10" ht="15.75" hidden="1">
      <c r="A78" s="328" t="s">
        <v>516</v>
      </c>
      <c r="B78" s="328"/>
      <c r="C78" s="342" t="s">
        <v>188</v>
      </c>
      <c r="D78" s="342" t="s">
        <v>157</v>
      </c>
      <c r="E78" s="342" t="s">
        <v>181</v>
      </c>
      <c r="F78" s="342" t="s">
        <v>517</v>
      </c>
      <c r="G78" s="342"/>
      <c r="H78" s="488">
        <f>H79</f>
        <v>10</v>
      </c>
      <c r="I78" s="488">
        <f>I79</f>
        <v>10</v>
      </c>
      <c r="J78" s="345">
        <f>J79</f>
        <v>10</v>
      </c>
    </row>
    <row r="79" spans="1:10" ht="15.75" hidden="1">
      <c r="A79" s="328" t="s">
        <v>152</v>
      </c>
      <c r="B79" s="328"/>
      <c r="C79" s="342" t="s">
        <v>188</v>
      </c>
      <c r="D79" s="342" t="s">
        <v>157</v>
      </c>
      <c r="E79" s="342" t="s">
        <v>181</v>
      </c>
      <c r="F79" s="342" t="s">
        <v>517</v>
      </c>
      <c r="G79" s="342" t="s">
        <v>153</v>
      </c>
      <c r="H79" s="394">
        <v>10</v>
      </c>
      <c r="I79" s="394">
        <v>10</v>
      </c>
      <c r="J79" s="349">
        <v>10</v>
      </c>
    </row>
    <row r="80" spans="1:10" s="9" customFormat="1" ht="20.25" customHeight="1">
      <c r="A80" s="344" t="s">
        <v>35</v>
      </c>
      <c r="B80" s="344"/>
      <c r="C80" s="341" t="s">
        <v>188</v>
      </c>
      <c r="D80" s="341" t="s">
        <v>157</v>
      </c>
      <c r="E80" s="341" t="s">
        <v>64</v>
      </c>
      <c r="F80" s="341"/>
      <c r="G80" s="341"/>
      <c r="H80" s="490">
        <f>2!H82</f>
        <v>3</v>
      </c>
      <c r="I80" s="490">
        <v>3</v>
      </c>
      <c r="J80" s="350">
        <v>3</v>
      </c>
    </row>
    <row r="81" spans="1:10" s="9" customFormat="1" ht="57" customHeight="1" hidden="1">
      <c r="A81" s="330" t="s">
        <v>43</v>
      </c>
      <c r="B81" s="330"/>
      <c r="C81" s="341" t="s">
        <v>188</v>
      </c>
      <c r="D81" s="341" t="s">
        <v>157</v>
      </c>
      <c r="E81" s="341" t="s">
        <v>64</v>
      </c>
      <c r="F81" s="341" t="s">
        <v>352</v>
      </c>
      <c r="G81" s="341"/>
      <c r="H81" s="490">
        <f>H83</f>
        <v>0</v>
      </c>
      <c r="I81" s="490">
        <f>I83</f>
        <v>0</v>
      </c>
      <c r="J81" s="350">
        <f>J83</f>
        <v>0</v>
      </c>
    </row>
    <row r="82" spans="1:10" s="9" customFormat="1" ht="32.25" customHeight="1" hidden="1">
      <c r="A82" s="329" t="s">
        <v>351</v>
      </c>
      <c r="B82" s="329"/>
      <c r="C82" s="342" t="s">
        <v>188</v>
      </c>
      <c r="D82" s="342" t="s">
        <v>157</v>
      </c>
      <c r="E82" s="342" t="s">
        <v>64</v>
      </c>
      <c r="F82" s="342" t="s">
        <v>353</v>
      </c>
      <c r="G82" s="342"/>
      <c r="H82" s="394">
        <f aca="true" t="shared" si="2" ref="H82:J83">H83</f>
        <v>0</v>
      </c>
      <c r="I82" s="394">
        <f t="shared" si="2"/>
        <v>0</v>
      </c>
      <c r="J82" s="349">
        <f t="shared" si="2"/>
        <v>0</v>
      </c>
    </row>
    <row r="83" spans="1:10" s="9" customFormat="1" ht="78.75" hidden="1">
      <c r="A83" s="89" t="s">
        <v>253</v>
      </c>
      <c r="B83" s="89"/>
      <c r="C83" s="342" t="s">
        <v>188</v>
      </c>
      <c r="D83" s="342" t="s">
        <v>157</v>
      </c>
      <c r="E83" s="342" t="s">
        <v>64</v>
      </c>
      <c r="F83" s="342" t="s">
        <v>354</v>
      </c>
      <c r="G83" s="341"/>
      <c r="H83" s="394">
        <f t="shared" si="2"/>
        <v>0</v>
      </c>
      <c r="I83" s="394">
        <f t="shared" si="2"/>
        <v>0</v>
      </c>
      <c r="J83" s="349">
        <f t="shared" si="2"/>
        <v>0</v>
      </c>
    </row>
    <row r="84" spans="1:10" s="9" customFormat="1" ht="31.5" hidden="1">
      <c r="A84" s="328" t="s">
        <v>254</v>
      </c>
      <c r="B84" s="328"/>
      <c r="C84" s="342" t="s">
        <v>188</v>
      </c>
      <c r="D84" s="342" t="s">
        <v>157</v>
      </c>
      <c r="E84" s="342" t="s">
        <v>64</v>
      </c>
      <c r="F84" s="342" t="s">
        <v>354</v>
      </c>
      <c r="G84" s="342" t="s">
        <v>160</v>
      </c>
      <c r="H84" s="394">
        <v>0</v>
      </c>
      <c r="I84" s="394">
        <v>0</v>
      </c>
      <c r="J84" s="349">
        <v>0</v>
      </c>
    </row>
    <row r="85" spans="1:10" s="9" customFormat="1" ht="34.5" customHeight="1" hidden="1">
      <c r="A85" s="330" t="s">
        <v>45</v>
      </c>
      <c r="B85" s="330"/>
      <c r="C85" s="341" t="s">
        <v>188</v>
      </c>
      <c r="D85" s="341" t="s">
        <v>157</v>
      </c>
      <c r="E85" s="341" t="s">
        <v>64</v>
      </c>
      <c r="F85" s="341" t="s">
        <v>316</v>
      </c>
      <c r="G85" s="341"/>
      <c r="H85" s="490">
        <f aca="true" t="shared" si="3" ref="H85:J86">H86</f>
        <v>0</v>
      </c>
      <c r="I85" s="490">
        <f t="shared" si="3"/>
        <v>0</v>
      </c>
      <c r="J85" s="350">
        <f t="shared" si="3"/>
        <v>0</v>
      </c>
    </row>
    <row r="86" spans="1:10" s="9" customFormat="1" ht="47.25" hidden="1">
      <c r="A86" s="330" t="s">
        <v>47</v>
      </c>
      <c r="B86" s="330"/>
      <c r="C86" s="341" t="s">
        <v>188</v>
      </c>
      <c r="D86" s="341" t="s">
        <v>157</v>
      </c>
      <c r="E86" s="341" t="s">
        <v>64</v>
      </c>
      <c r="F86" s="341" t="s">
        <v>69</v>
      </c>
      <c r="G86" s="341"/>
      <c r="H86" s="490">
        <f t="shared" si="3"/>
        <v>0</v>
      </c>
      <c r="I86" s="490">
        <f t="shared" si="3"/>
        <v>0</v>
      </c>
      <c r="J86" s="350">
        <f t="shared" si="3"/>
        <v>0</v>
      </c>
    </row>
    <row r="87" spans="1:10" ht="31.5" hidden="1">
      <c r="A87" s="328" t="s">
        <v>151</v>
      </c>
      <c r="B87" s="328"/>
      <c r="C87" s="342" t="s">
        <v>188</v>
      </c>
      <c r="D87" s="342" t="s">
        <v>157</v>
      </c>
      <c r="E87" s="342" t="s">
        <v>64</v>
      </c>
      <c r="F87" s="342" t="s">
        <v>69</v>
      </c>
      <c r="G87" s="342" t="s">
        <v>160</v>
      </c>
      <c r="H87" s="394">
        <v>0</v>
      </c>
      <c r="I87" s="394">
        <v>0</v>
      </c>
      <c r="J87" s="349">
        <v>0</v>
      </c>
    </row>
    <row r="88" spans="1:10" ht="15.75" hidden="1">
      <c r="A88" s="328" t="s">
        <v>42</v>
      </c>
      <c r="B88" s="328"/>
      <c r="C88" s="342" t="s">
        <v>188</v>
      </c>
      <c r="D88" s="342" t="s">
        <v>157</v>
      </c>
      <c r="E88" s="342" t="s">
        <v>64</v>
      </c>
      <c r="F88" s="342" t="s">
        <v>48</v>
      </c>
      <c r="G88" s="342" t="s">
        <v>160</v>
      </c>
      <c r="H88" s="394"/>
      <c r="I88" s="394"/>
      <c r="J88" s="349"/>
    </row>
    <row r="89" spans="1:10" ht="15.75" hidden="1">
      <c r="A89" s="328" t="s">
        <v>170</v>
      </c>
      <c r="B89" s="328"/>
      <c r="C89" s="342" t="s">
        <v>188</v>
      </c>
      <c r="D89" s="342" t="s">
        <v>157</v>
      </c>
      <c r="E89" s="342" t="s">
        <v>64</v>
      </c>
      <c r="F89" s="342" t="s">
        <v>48</v>
      </c>
      <c r="G89" s="342" t="s">
        <v>160</v>
      </c>
      <c r="H89" s="394"/>
      <c r="I89" s="394"/>
      <c r="J89" s="349"/>
    </row>
    <row r="90" spans="1:10" ht="15.75" hidden="1">
      <c r="A90" s="328" t="s">
        <v>175</v>
      </c>
      <c r="B90" s="328"/>
      <c r="C90" s="342" t="s">
        <v>188</v>
      </c>
      <c r="D90" s="342" t="s">
        <v>157</v>
      </c>
      <c r="E90" s="342" t="s">
        <v>64</v>
      </c>
      <c r="F90" s="342" t="s">
        <v>48</v>
      </c>
      <c r="G90" s="342" t="s">
        <v>160</v>
      </c>
      <c r="H90" s="394"/>
      <c r="I90" s="394"/>
      <c r="J90" s="349"/>
    </row>
    <row r="91" spans="1:10" s="9" customFormat="1" ht="18" customHeight="1" hidden="1">
      <c r="A91" s="330" t="s">
        <v>518</v>
      </c>
      <c r="B91" s="330"/>
      <c r="C91" s="341" t="s">
        <v>188</v>
      </c>
      <c r="D91" s="341" t="s">
        <v>157</v>
      </c>
      <c r="E91" s="341" t="s">
        <v>64</v>
      </c>
      <c r="F91" s="341" t="s">
        <v>317</v>
      </c>
      <c r="G91" s="341"/>
      <c r="H91" s="490">
        <f>H92</f>
        <v>3</v>
      </c>
      <c r="I91" s="490">
        <f>I92</f>
        <v>3</v>
      </c>
      <c r="J91" s="350">
        <f>J92</f>
        <v>3</v>
      </c>
    </row>
    <row r="92" spans="1:10" ht="26.25" customHeight="1" hidden="1">
      <c r="A92" s="328" t="s">
        <v>49</v>
      </c>
      <c r="B92" s="328"/>
      <c r="C92" s="342" t="s">
        <v>188</v>
      </c>
      <c r="D92" s="342" t="s">
        <v>157</v>
      </c>
      <c r="E92" s="342" t="s">
        <v>64</v>
      </c>
      <c r="F92" s="342" t="s">
        <v>520</v>
      </c>
      <c r="G92" s="342"/>
      <c r="H92" s="394">
        <f>H94+H98</f>
        <v>3</v>
      </c>
      <c r="I92" s="394">
        <f>I94+I98</f>
        <v>3</v>
      </c>
      <c r="J92" s="349">
        <f>J94+J98</f>
        <v>3</v>
      </c>
    </row>
    <row r="93" spans="1:10" ht="47.25" hidden="1">
      <c r="A93" s="356" t="s">
        <v>519</v>
      </c>
      <c r="B93" s="328"/>
      <c r="C93" s="342" t="s">
        <v>188</v>
      </c>
      <c r="D93" s="342" t="s">
        <v>157</v>
      </c>
      <c r="E93" s="342" t="s">
        <v>64</v>
      </c>
      <c r="F93" s="342" t="s">
        <v>521</v>
      </c>
      <c r="G93" s="342"/>
      <c r="H93" s="394">
        <f>H98</f>
        <v>3</v>
      </c>
      <c r="I93" s="394">
        <f>I98</f>
        <v>3</v>
      </c>
      <c r="J93" s="349">
        <f>J98</f>
        <v>3</v>
      </c>
    </row>
    <row r="94" spans="1:10" ht="31.5" hidden="1">
      <c r="A94" s="357" t="s">
        <v>151</v>
      </c>
      <c r="B94" s="329"/>
      <c r="C94" s="342" t="s">
        <v>188</v>
      </c>
      <c r="D94" s="342" t="s">
        <v>157</v>
      </c>
      <c r="E94" s="342" t="s">
        <v>64</v>
      </c>
      <c r="F94" s="342" t="s">
        <v>199</v>
      </c>
      <c r="G94" s="342" t="s">
        <v>160</v>
      </c>
      <c r="H94" s="488"/>
      <c r="I94" s="488"/>
      <c r="J94" s="345"/>
    </row>
    <row r="95" spans="1:10" ht="15.75" hidden="1">
      <c r="A95" s="357" t="s">
        <v>42</v>
      </c>
      <c r="B95" s="329"/>
      <c r="C95" s="342" t="s">
        <v>188</v>
      </c>
      <c r="D95" s="342" t="s">
        <v>157</v>
      </c>
      <c r="E95" s="342" t="s">
        <v>64</v>
      </c>
      <c r="F95" s="342" t="s">
        <v>199</v>
      </c>
      <c r="G95" s="342" t="s">
        <v>160</v>
      </c>
      <c r="H95" s="394">
        <v>45</v>
      </c>
      <c r="I95" s="394">
        <v>45</v>
      </c>
      <c r="J95" s="349">
        <v>45</v>
      </c>
    </row>
    <row r="96" spans="1:10" ht="15.75" hidden="1">
      <c r="A96" s="356" t="s">
        <v>170</v>
      </c>
      <c r="B96" s="328"/>
      <c r="C96" s="342" t="s">
        <v>188</v>
      </c>
      <c r="D96" s="342" t="s">
        <v>157</v>
      </c>
      <c r="E96" s="342" t="s">
        <v>64</v>
      </c>
      <c r="F96" s="342" t="s">
        <v>199</v>
      </c>
      <c r="G96" s="342" t="s">
        <v>160</v>
      </c>
      <c r="H96" s="394">
        <v>45</v>
      </c>
      <c r="I96" s="394">
        <v>45</v>
      </c>
      <c r="J96" s="349">
        <v>45</v>
      </c>
    </row>
    <row r="97" spans="1:10" ht="15.75" hidden="1">
      <c r="A97" s="358" t="s">
        <v>175</v>
      </c>
      <c r="B97" s="331"/>
      <c r="C97" s="342" t="s">
        <v>188</v>
      </c>
      <c r="D97" s="342" t="s">
        <v>157</v>
      </c>
      <c r="E97" s="342" t="s">
        <v>64</v>
      </c>
      <c r="F97" s="342" t="s">
        <v>199</v>
      </c>
      <c r="G97" s="342" t="s">
        <v>160</v>
      </c>
      <c r="H97" s="394">
        <v>45</v>
      </c>
      <c r="I97" s="394">
        <v>45</v>
      </c>
      <c r="J97" s="349">
        <v>45</v>
      </c>
    </row>
    <row r="98" spans="1:10" ht="15.75" hidden="1">
      <c r="A98" s="356" t="s">
        <v>152</v>
      </c>
      <c r="B98" s="328"/>
      <c r="C98" s="342" t="s">
        <v>188</v>
      </c>
      <c r="D98" s="342" t="s">
        <v>157</v>
      </c>
      <c r="E98" s="342" t="s">
        <v>64</v>
      </c>
      <c r="F98" s="342" t="s">
        <v>521</v>
      </c>
      <c r="G98" s="342" t="s">
        <v>153</v>
      </c>
      <c r="H98" s="394">
        <v>3</v>
      </c>
      <c r="I98" s="394">
        <v>3</v>
      </c>
      <c r="J98" s="349">
        <v>3</v>
      </c>
    </row>
    <row r="99" spans="1:10" ht="15.75" hidden="1">
      <c r="A99" s="331" t="s">
        <v>42</v>
      </c>
      <c r="B99" s="331"/>
      <c r="C99" s="342" t="s">
        <v>188</v>
      </c>
      <c r="D99" s="342" t="s">
        <v>157</v>
      </c>
      <c r="E99" s="342" t="s">
        <v>64</v>
      </c>
      <c r="F99" s="342" t="s">
        <v>199</v>
      </c>
      <c r="G99" s="342" t="s">
        <v>153</v>
      </c>
      <c r="H99" s="394">
        <v>1</v>
      </c>
      <c r="I99" s="394">
        <v>1</v>
      </c>
      <c r="J99" s="349">
        <v>1</v>
      </c>
    </row>
    <row r="100" spans="1:10" ht="15.75" hidden="1">
      <c r="A100" s="331" t="s">
        <v>176</v>
      </c>
      <c r="B100" s="331"/>
      <c r="C100" s="342" t="s">
        <v>188</v>
      </c>
      <c r="D100" s="342" t="s">
        <v>157</v>
      </c>
      <c r="E100" s="342" t="s">
        <v>64</v>
      </c>
      <c r="F100" s="342" t="s">
        <v>199</v>
      </c>
      <c r="G100" s="342" t="s">
        <v>160</v>
      </c>
      <c r="H100" s="394">
        <v>1</v>
      </c>
      <c r="I100" s="394">
        <v>1</v>
      </c>
      <c r="J100" s="349">
        <v>1</v>
      </c>
    </row>
    <row r="101" spans="1:10" s="9" customFormat="1" ht="21.75" customHeight="1">
      <c r="A101" s="330" t="s">
        <v>13</v>
      </c>
      <c r="B101" s="330"/>
      <c r="C101" s="341" t="s">
        <v>188</v>
      </c>
      <c r="D101" s="341" t="s">
        <v>158</v>
      </c>
      <c r="E101" s="341"/>
      <c r="F101" s="341"/>
      <c r="G101" s="341"/>
      <c r="H101" s="490">
        <f>H102</f>
        <v>173.7</v>
      </c>
      <c r="I101" s="490">
        <f>I102</f>
        <v>182</v>
      </c>
      <c r="J101" s="350">
        <f>J102</f>
        <v>188.8</v>
      </c>
    </row>
    <row r="102" spans="1:10" ht="18" customHeight="1">
      <c r="A102" s="328" t="s">
        <v>60</v>
      </c>
      <c r="B102" s="328"/>
      <c r="C102" s="342" t="s">
        <v>188</v>
      </c>
      <c r="D102" s="342" t="s">
        <v>158</v>
      </c>
      <c r="E102" s="342" t="s">
        <v>167</v>
      </c>
      <c r="F102" s="342"/>
      <c r="G102" s="342"/>
      <c r="H102" s="394">
        <f>2!H103</f>
        <v>173.7</v>
      </c>
      <c r="I102" s="394">
        <v>182</v>
      </c>
      <c r="J102" s="349">
        <v>188.8</v>
      </c>
    </row>
    <row r="103" spans="1:10" ht="21.75" customHeight="1" hidden="1">
      <c r="A103" s="328" t="s">
        <v>498</v>
      </c>
      <c r="B103" s="328"/>
      <c r="C103" s="342" t="s">
        <v>188</v>
      </c>
      <c r="D103" s="342" t="s">
        <v>158</v>
      </c>
      <c r="E103" s="342" t="s">
        <v>167</v>
      </c>
      <c r="F103" s="341" t="s">
        <v>352</v>
      </c>
      <c r="G103" s="342"/>
      <c r="H103" s="488">
        <f>H105+H124</f>
        <v>142.8</v>
      </c>
      <c r="I103" s="488">
        <f>I105+I124</f>
        <v>142.8</v>
      </c>
      <c r="J103" s="345">
        <f>J105+J124</f>
        <v>142.8</v>
      </c>
    </row>
    <row r="104" spans="1:10" ht="36" customHeight="1" hidden="1">
      <c r="A104" s="326" t="s">
        <v>499</v>
      </c>
      <c r="B104" s="347"/>
      <c r="C104" s="342" t="s">
        <v>188</v>
      </c>
      <c r="D104" s="342" t="s">
        <v>158</v>
      </c>
      <c r="E104" s="342" t="s">
        <v>167</v>
      </c>
      <c r="F104" s="342" t="s">
        <v>501</v>
      </c>
      <c r="G104" s="342"/>
      <c r="H104" s="488">
        <f>H105</f>
        <v>142.8</v>
      </c>
      <c r="I104" s="488">
        <f>I105</f>
        <v>142.8</v>
      </c>
      <c r="J104" s="345">
        <f>J105</f>
        <v>142.8</v>
      </c>
    </row>
    <row r="105" spans="1:10" ht="18" customHeight="1" hidden="1">
      <c r="A105" s="332" t="s">
        <v>70</v>
      </c>
      <c r="B105" s="328"/>
      <c r="C105" s="342" t="s">
        <v>188</v>
      </c>
      <c r="D105" s="342" t="s">
        <v>158</v>
      </c>
      <c r="E105" s="342" t="s">
        <v>167</v>
      </c>
      <c r="F105" s="342" t="s">
        <v>505</v>
      </c>
      <c r="G105" s="342"/>
      <c r="H105" s="394">
        <f>H106+H111</f>
        <v>142.8</v>
      </c>
      <c r="I105" s="394">
        <f>I106+I111</f>
        <v>142.8</v>
      </c>
      <c r="J105" s="349">
        <f>J106+J111</f>
        <v>142.8</v>
      </c>
    </row>
    <row r="106" spans="1:10" ht="27.75" customHeight="1" hidden="1">
      <c r="A106" s="328" t="s">
        <v>227</v>
      </c>
      <c r="B106" s="329"/>
      <c r="C106" s="342" t="s">
        <v>188</v>
      </c>
      <c r="D106" s="342" t="s">
        <v>158</v>
      </c>
      <c r="E106" s="342" t="s">
        <v>167</v>
      </c>
      <c r="F106" s="342" t="s">
        <v>522</v>
      </c>
      <c r="G106" s="342"/>
      <c r="H106" s="394">
        <f>H107</f>
        <v>142.8</v>
      </c>
      <c r="I106" s="394">
        <f>I107</f>
        <v>142.8</v>
      </c>
      <c r="J106" s="349">
        <f>J107</f>
        <v>142.8</v>
      </c>
    </row>
    <row r="107" spans="1:10" ht="78.75" hidden="1">
      <c r="A107" s="329" t="s">
        <v>149</v>
      </c>
      <c r="B107" s="328"/>
      <c r="C107" s="342" t="s">
        <v>188</v>
      </c>
      <c r="D107" s="342" t="s">
        <v>158</v>
      </c>
      <c r="E107" s="342" t="s">
        <v>167</v>
      </c>
      <c r="F107" s="342" t="s">
        <v>522</v>
      </c>
      <c r="G107" s="342" t="s">
        <v>150</v>
      </c>
      <c r="H107" s="394">
        <v>142.8</v>
      </c>
      <c r="I107" s="394">
        <v>142.8</v>
      </c>
      <c r="J107" s="349">
        <v>142.8</v>
      </c>
    </row>
    <row r="108" spans="1:10" ht="31.5" hidden="1">
      <c r="A108" s="328" t="s">
        <v>254</v>
      </c>
      <c r="B108" s="329"/>
      <c r="C108" s="342" t="s">
        <v>188</v>
      </c>
      <c r="D108" s="342" t="s">
        <v>158</v>
      </c>
      <c r="E108" s="342" t="s">
        <v>167</v>
      </c>
      <c r="F108" s="342" t="s">
        <v>522</v>
      </c>
      <c r="G108" s="342" t="s">
        <v>150</v>
      </c>
      <c r="H108" s="488">
        <v>0</v>
      </c>
      <c r="I108" s="488">
        <v>0</v>
      </c>
      <c r="J108" s="345">
        <v>0</v>
      </c>
    </row>
    <row r="109" spans="1:10" ht="15.75" hidden="1">
      <c r="A109" s="329" t="s">
        <v>161</v>
      </c>
      <c r="B109" s="328"/>
      <c r="C109" s="342" t="s">
        <v>188</v>
      </c>
      <c r="D109" s="342" t="s">
        <v>158</v>
      </c>
      <c r="E109" s="342" t="s">
        <v>167</v>
      </c>
      <c r="F109" s="342" t="s">
        <v>356</v>
      </c>
      <c r="G109" s="342" t="s">
        <v>150</v>
      </c>
      <c r="H109" s="394">
        <v>60</v>
      </c>
      <c r="I109" s="394">
        <v>60</v>
      </c>
      <c r="J109" s="349">
        <v>60</v>
      </c>
    </row>
    <row r="110" spans="1:10" ht="15.75" hidden="1">
      <c r="A110" s="328" t="s">
        <v>162</v>
      </c>
      <c r="B110" s="329"/>
      <c r="C110" s="342" t="s">
        <v>188</v>
      </c>
      <c r="D110" s="342" t="s">
        <v>158</v>
      </c>
      <c r="E110" s="342" t="s">
        <v>167</v>
      </c>
      <c r="F110" s="342" t="s">
        <v>356</v>
      </c>
      <c r="G110" s="342" t="s">
        <v>150</v>
      </c>
      <c r="H110" s="394">
        <v>18.1</v>
      </c>
      <c r="I110" s="394">
        <v>18.1</v>
      </c>
      <c r="J110" s="349">
        <v>18.1</v>
      </c>
    </row>
    <row r="111" spans="1:10" ht="46.5" customHeight="1" hidden="1">
      <c r="A111" s="329" t="s">
        <v>163</v>
      </c>
      <c r="B111" s="328"/>
      <c r="C111" s="342" t="s">
        <v>188</v>
      </c>
      <c r="D111" s="342" t="s">
        <v>158</v>
      </c>
      <c r="E111" s="342" t="s">
        <v>167</v>
      </c>
      <c r="F111" s="342" t="s">
        <v>356</v>
      </c>
      <c r="G111" s="342" t="s">
        <v>160</v>
      </c>
      <c r="H111" s="394">
        <v>0</v>
      </c>
      <c r="I111" s="394">
        <v>0</v>
      </c>
      <c r="J111" s="349">
        <v>0</v>
      </c>
    </row>
    <row r="112" spans="1:10" s="9" customFormat="1" ht="31.5" hidden="1">
      <c r="A112" s="328" t="s">
        <v>254</v>
      </c>
      <c r="B112" s="344"/>
      <c r="C112" s="341" t="s">
        <v>188</v>
      </c>
      <c r="D112" s="341" t="s">
        <v>167</v>
      </c>
      <c r="E112" s="341"/>
      <c r="F112" s="341"/>
      <c r="G112" s="341"/>
      <c r="H112" s="490">
        <f>H113</f>
        <v>0</v>
      </c>
      <c r="I112" s="490">
        <f aca="true" t="shared" si="4" ref="I112:J114">I113</f>
        <v>0</v>
      </c>
      <c r="J112" s="350">
        <f t="shared" si="4"/>
        <v>0</v>
      </c>
    </row>
    <row r="113" spans="1:10" ht="31.5" hidden="1">
      <c r="A113" s="332" t="s">
        <v>190</v>
      </c>
      <c r="B113" s="332"/>
      <c r="C113" s="359">
        <v>950</v>
      </c>
      <c r="D113" s="360">
        <v>3</v>
      </c>
      <c r="E113" s="360">
        <v>14</v>
      </c>
      <c r="F113" s="361" t="s">
        <v>333</v>
      </c>
      <c r="G113" s="362" t="s">
        <v>333</v>
      </c>
      <c r="H113" s="488">
        <f>H114</f>
        <v>0</v>
      </c>
      <c r="I113" s="488">
        <f t="shared" si="4"/>
        <v>0</v>
      </c>
      <c r="J113" s="345">
        <f t="shared" si="4"/>
        <v>0</v>
      </c>
    </row>
    <row r="114" spans="1:10" ht="47.25" hidden="1">
      <c r="A114" s="332" t="s">
        <v>334</v>
      </c>
      <c r="B114" s="332"/>
      <c r="C114" s="359">
        <v>950</v>
      </c>
      <c r="D114" s="360">
        <v>3</v>
      </c>
      <c r="E114" s="360">
        <v>14</v>
      </c>
      <c r="F114" s="361">
        <v>8600000000</v>
      </c>
      <c r="G114" s="362" t="s">
        <v>333</v>
      </c>
      <c r="H114" s="394">
        <f>H115</f>
        <v>0</v>
      </c>
      <c r="I114" s="394">
        <f t="shared" si="4"/>
        <v>0</v>
      </c>
      <c r="J114" s="349">
        <f t="shared" si="4"/>
        <v>0</v>
      </c>
    </row>
    <row r="115" spans="1:10" ht="94.5" hidden="1">
      <c r="A115" s="332" t="s">
        <v>335</v>
      </c>
      <c r="B115" s="332"/>
      <c r="C115" s="359">
        <v>950</v>
      </c>
      <c r="D115" s="360">
        <v>3</v>
      </c>
      <c r="E115" s="360">
        <v>14</v>
      </c>
      <c r="F115" s="361">
        <v>8601000000</v>
      </c>
      <c r="G115" s="362" t="s">
        <v>333</v>
      </c>
      <c r="H115" s="394">
        <f>H116+H118+H120+H122</f>
        <v>0</v>
      </c>
      <c r="I115" s="394">
        <f>I116+I118+I120+I122</f>
        <v>0</v>
      </c>
      <c r="J115" s="349">
        <f>J116+J118+J120+J122</f>
        <v>0</v>
      </c>
    </row>
    <row r="116" spans="1:10" ht="31.5" hidden="1">
      <c r="A116" s="332" t="s">
        <v>336</v>
      </c>
      <c r="B116" s="332"/>
      <c r="C116" s="359">
        <v>950</v>
      </c>
      <c r="D116" s="360">
        <v>3</v>
      </c>
      <c r="E116" s="360">
        <v>14</v>
      </c>
      <c r="F116" s="361">
        <v>8601000001</v>
      </c>
      <c r="G116" s="362" t="s">
        <v>333</v>
      </c>
      <c r="H116" s="394">
        <f>H117</f>
        <v>0</v>
      </c>
      <c r="I116" s="394">
        <f>I117</f>
        <v>0</v>
      </c>
      <c r="J116" s="349">
        <f>J117</f>
        <v>0</v>
      </c>
    </row>
    <row r="117" spans="1:10" ht="31.5" hidden="1">
      <c r="A117" s="332" t="s">
        <v>254</v>
      </c>
      <c r="B117" s="332"/>
      <c r="C117" s="359">
        <v>950</v>
      </c>
      <c r="D117" s="360">
        <v>3</v>
      </c>
      <c r="E117" s="360">
        <v>14</v>
      </c>
      <c r="F117" s="361">
        <v>8601000001</v>
      </c>
      <c r="G117" s="362" t="s">
        <v>160</v>
      </c>
      <c r="H117" s="394"/>
      <c r="I117" s="394"/>
      <c r="J117" s="349"/>
    </row>
    <row r="118" spans="1:10" ht="15.75" hidden="1">
      <c r="A118" s="332" t="s">
        <v>337</v>
      </c>
      <c r="B118" s="332"/>
      <c r="C118" s="359">
        <v>950</v>
      </c>
      <c r="D118" s="360">
        <v>3</v>
      </c>
      <c r="E118" s="360">
        <v>14</v>
      </c>
      <c r="F118" s="361">
        <v>8601000002</v>
      </c>
      <c r="G118" s="362" t="s">
        <v>333</v>
      </c>
      <c r="H118" s="394">
        <f>H119</f>
        <v>0</v>
      </c>
      <c r="I118" s="394">
        <f>I119</f>
        <v>0</v>
      </c>
      <c r="J118" s="349">
        <f>J119</f>
        <v>0</v>
      </c>
    </row>
    <row r="119" spans="1:10" ht="31.5" hidden="1">
      <c r="A119" s="332" t="s">
        <v>254</v>
      </c>
      <c r="B119" s="332"/>
      <c r="C119" s="359">
        <v>950</v>
      </c>
      <c r="D119" s="360">
        <v>3</v>
      </c>
      <c r="E119" s="360">
        <v>14</v>
      </c>
      <c r="F119" s="361">
        <v>8601000002</v>
      </c>
      <c r="G119" s="362" t="s">
        <v>160</v>
      </c>
      <c r="H119" s="394">
        <v>0</v>
      </c>
      <c r="I119" s="394">
        <v>0</v>
      </c>
      <c r="J119" s="349">
        <v>0</v>
      </c>
    </row>
    <row r="120" spans="1:10" ht="15.75" hidden="1">
      <c r="A120" s="332" t="s">
        <v>338</v>
      </c>
      <c r="B120" s="332"/>
      <c r="C120" s="359">
        <v>950</v>
      </c>
      <c r="D120" s="360">
        <v>3</v>
      </c>
      <c r="E120" s="360">
        <v>14</v>
      </c>
      <c r="F120" s="361">
        <v>8601000003</v>
      </c>
      <c r="G120" s="362" t="s">
        <v>333</v>
      </c>
      <c r="H120" s="394">
        <f>H121</f>
        <v>0</v>
      </c>
      <c r="I120" s="394">
        <f>I121</f>
        <v>0</v>
      </c>
      <c r="J120" s="349">
        <f>J121</f>
        <v>0</v>
      </c>
    </row>
    <row r="121" spans="1:10" ht="31.5" hidden="1">
      <c r="A121" s="332" t="s">
        <v>254</v>
      </c>
      <c r="B121" s="332"/>
      <c r="C121" s="359">
        <v>950</v>
      </c>
      <c r="D121" s="360">
        <v>3</v>
      </c>
      <c r="E121" s="360">
        <v>14</v>
      </c>
      <c r="F121" s="361">
        <v>8601000003</v>
      </c>
      <c r="G121" s="362" t="s">
        <v>160</v>
      </c>
      <c r="H121" s="394"/>
      <c r="I121" s="394"/>
      <c r="J121" s="349"/>
    </row>
    <row r="122" spans="1:10" ht="15.75" hidden="1">
      <c r="A122" s="332" t="s">
        <v>339</v>
      </c>
      <c r="B122" s="332"/>
      <c r="C122" s="359">
        <v>950</v>
      </c>
      <c r="D122" s="360">
        <v>3</v>
      </c>
      <c r="E122" s="360">
        <v>14</v>
      </c>
      <c r="F122" s="361">
        <v>8601000004</v>
      </c>
      <c r="G122" s="362" t="s">
        <v>333</v>
      </c>
      <c r="H122" s="394">
        <f>H123</f>
        <v>0</v>
      </c>
      <c r="I122" s="394">
        <f>I123</f>
        <v>0</v>
      </c>
      <c r="J122" s="349">
        <f>J123</f>
        <v>0</v>
      </c>
    </row>
    <row r="123" spans="1:10" ht="31.5" hidden="1">
      <c r="A123" s="332" t="s">
        <v>254</v>
      </c>
      <c r="B123" s="332"/>
      <c r="C123" s="359">
        <v>950</v>
      </c>
      <c r="D123" s="360">
        <v>3</v>
      </c>
      <c r="E123" s="360">
        <v>14</v>
      </c>
      <c r="F123" s="361">
        <v>8601000004</v>
      </c>
      <c r="G123" s="362" t="s">
        <v>160</v>
      </c>
      <c r="H123" s="394">
        <v>0</v>
      </c>
      <c r="I123" s="394">
        <v>0</v>
      </c>
      <c r="J123" s="349">
        <v>0</v>
      </c>
    </row>
    <row r="124" spans="1:10" ht="16.5" hidden="1" thickBot="1">
      <c r="A124" s="363" t="s">
        <v>169</v>
      </c>
      <c r="B124" s="364">
        <v>2</v>
      </c>
      <c r="C124" s="319">
        <v>950</v>
      </c>
      <c r="D124" s="342" t="s">
        <v>158</v>
      </c>
      <c r="E124" s="342" t="s">
        <v>167</v>
      </c>
      <c r="F124" s="361">
        <v>200300000</v>
      </c>
      <c r="G124" s="362"/>
      <c r="H124" s="394">
        <f aca="true" t="shared" si="5" ref="H124:J125">H125</f>
        <v>0</v>
      </c>
      <c r="I124" s="394">
        <f t="shared" si="5"/>
        <v>0</v>
      </c>
      <c r="J124" s="349">
        <f t="shared" si="5"/>
        <v>0</v>
      </c>
    </row>
    <row r="125" spans="1:10" ht="15.75" hidden="1">
      <c r="A125" s="365" t="s">
        <v>345</v>
      </c>
      <c r="B125" s="366">
        <v>2</v>
      </c>
      <c r="C125" s="367">
        <v>950</v>
      </c>
      <c r="D125" s="368" t="s">
        <v>158</v>
      </c>
      <c r="E125" s="368" t="s">
        <v>167</v>
      </c>
      <c r="F125" s="369">
        <v>200320190</v>
      </c>
      <c r="G125" s="370"/>
      <c r="H125" s="495">
        <f t="shared" si="5"/>
        <v>0</v>
      </c>
      <c r="I125" s="495">
        <f t="shared" si="5"/>
        <v>0</v>
      </c>
      <c r="J125" s="349">
        <f t="shared" si="5"/>
        <v>0</v>
      </c>
    </row>
    <row r="126" spans="1:10" ht="75" customHeight="1" hidden="1">
      <c r="A126" s="321" t="s">
        <v>149</v>
      </c>
      <c r="B126" s="372">
        <v>2</v>
      </c>
      <c r="C126" s="322">
        <v>950</v>
      </c>
      <c r="D126" s="342" t="s">
        <v>158</v>
      </c>
      <c r="E126" s="342" t="s">
        <v>167</v>
      </c>
      <c r="F126" s="361">
        <v>200320190</v>
      </c>
      <c r="G126" s="362">
        <v>100</v>
      </c>
      <c r="H126" s="394">
        <v>0</v>
      </c>
      <c r="I126" s="394">
        <v>0</v>
      </c>
      <c r="J126" s="349">
        <v>0</v>
      </c>
    </row>
    <row r="127" spans="1:10" ht="31.5">
      <c r="A127" s="373" t="s">
        <v>332</v>
      </c>
      <c r="B127" s="374"/>
      <c r="C127" s="375"/>
      <c r="D127" s="342" t="s">
        <v>167</v>
      </c>
      <c r="E127" s="376"/>
      <c r="F127" s="376"/>
      <c r="G127" s="376"/>
      <c r="H127" s="496">
        <f>H128</f>
        <v>650</v>
      </c>
      <c r="I127" s="496">
        <f>I128</f>
        <v>0</v>
      </c>
      <c r="J127" s="377">
        <f>J128</f>
        <v>0</v>
      </c>
    </row>
    <row r="128" spans="1:10" ht="31.5">
      <c r="A128" s="321" t="s">
        <v>523</v>
      </c>
      <c r="B128" s="379"/>
      <c r="C128" s="359"/>
      <c r="D128" s="342" t="s">
        <v>167</v>
      </c>
      <c r="E128" s="380">
        <v>14</v>
      </c>
      <c r="F128" s="380">
        <v>2400000000</v>
      </c>
      <c r="G128" s="376"/>
      <c r="H128" s="497">
        <f>2!H111</f>
        <v>650</v>
      </c>
      <c r="I128" s="497">
        <f>2!I111</f>
        <v>0</v>
      </c>
      <c r="J128" s="381">
        <f>2!J111</f>
        <v>0</v>
      </c>
    </row>
    <row r="129" spans="1:10" ht="24" customHeight="1" hidden="1">
      <c r="A129" s="321" t="s">
        <v>524</v>
      </c>
      <c r="B129" s="379"/>
      <c r="C129" s="359"/>
      <c r="D129" s="342" t="s">
        <v>167</v>
      </c>
      <c r="E129" s="380">
        <v>14</v>
      </c>
      <c r="F129" s="380">
        <v>2400100000</v>
      </c>
      <c r="G129" s="382"/>
      <c r="H129" s="498">
        <f>H130</f>
        <v>474.13</v>
      </c>
      <c r="I129" s="498">
        <f>I130</f>
        <v>474.13</v>
      </c>
      <c r="J129" s="383">
        <f>J130</f>
        <v>474.13</v>
      </c>
    </row>
    <row r="130" spans="1:10" ht="31.5" hidden="1">
      <c r="A130" s="321" t="s">
        <v>151</v>
      </c>
      <c r="B130" s="379"/>
      <c r="C130" s="359"/>
      <c r="D130" s="342" t="s">
        <v>167</v>
      </c>
      <c r="E130" s="380">
        <v>14</v>
      </c>
      <c r="F130" s="380">
        <v>2400110610</v>
      </c>
      <c r="G130" s="380">
        <v>200</v>
      </c>
      <c r="H130" s="498">
        <v>474.13</v>
      </c>
      <c r="I130" s="498">
        <v>474.13</v>
      </c>
      <c r="J130" s="383">
        <v>474.13</v>
      </c>
    </row>
    <row r="131" spans="1:10" ht="15.75" hidden="1">
      <c r="A131" s="374"/>
      <c r="B131" s="332"/>
      <c r="C131" s="359"/>
      <c r="D131" s="360"/>
      <c r="E131" s="384"/>
      <c r="F131" s="385"/>
      <c r="G131" s="386"/>
      <c r="H131" s="499"/>
      <c r="I131" s="499"/>
      <c r="J131" s="349"/>
    </row>
    <row r="132" spans="1:10" ht="15.75" hidden="1">
      <c r="A132" s="332"/>
      <c r="B132" s="332"/>
      <c r="C132" s="359"/>
      <c r="D132" s="360"/>
      <c r="E132" s="360"/>
      <c r="F132" s="361"/>
      <c r="G132" s="362"/>
      <c r="H132" s="394"/>
      <c r="I132" s="394"/>
      <c r="J132" s="349"/>
    </row>
    <row r="133" spans="1:10" s="9" customFormat="1" ht="18" customHeight="1">
      <c r="A133" s="344" t="s">
        <v>12</v>
      </c>
      <c r="B133" s="344"/>
      <c r="C133" s="341" t="s">
        <v>188</v>
      </c>
      <c r="D133" s="341" t="s">
        <v>168</v>
      </c>
      <c r="E133" s="341"/>
      <c r="F133" s="341"/>
      <c r="G133" s="341"/>
      <c r="H133" s="487">
        <f>H134+H140+H153</f>
        <v>865.78</v>
      </c>
      <c r="I133" s="487">
        <f>I134+I140+I153</f>
        <v>865.63</v>
      </c>
      <c r="J133" s="343">
        <f>J134+J140+J153</f>
        <v>914.07</v>
      </c>
    </row>
    <row r="134" spans="1:10" ht="15.75" hidden="1">
      <c r="A134" s="329" t="s">
        <v>76</v>
      </c>
      <c r="B134" s="329"/>
      <c r="C134" s="342" t="s">
        <v>188</v>
      </c>
      <c r="D134" s="342" t="s">
        <v>168</v>
      </c>
      <c r="E134" s="342" t="s">
        <v>157</v>
      </c>
      <c r="F134" s="342"/>
      <c r="G134" s="342"/>
      <c r="H134" s="488">
        <v>0</v>
      </c>
      <c r="I134" s="488">
        <v>0</v>
      </c>
      <c r="J134" s="345">
        <v>0</v>
      </c>
    </row>
    <row r="135" spans="1:10" ht="31.5" hidden="1">
      <c r="A135" s="329" t="s">
        <v>40</v>
      </c>
      <c r="B135" s="329"/>
      <c r="C135" s="342" t="s">
        <v>188</v>
      </c>
      <c r="D135" s="342" t="s">
        <v>168</v>
      </c>
      <c r="E135" s="342" t="s">
        <v>157</v>
      </c>
      <c r="F135" s="341" t="s">
        <v>352</v>
      </c>
      <c r="G135" s="342"/>
      <c r="H135" s="488">
        <v>0</v>
      </c>
      <c r="I135" s="488">
        <v>0</v>
      </c>
      <c r="J135" s="345">
        <v>0</v>
      </c>
    </row>
    <row r="136" spans="1:10" ht="36" customHeight="1" hidden="1">
      <c r="A136" s="347" t="s">
        <v>70</v>
      </c>
      <c r="B136" s="347"/>
      <c r="C136" s="342" t="s">
        <v>188</v>
      </c>
      <c r="D136" s="342" t="s">
        <v>168</v>
      </c>
      <c r="E136" s="342" t="s">
        <v>157</v>
      </c>
      <c r="F136" s="342" t="s">
        <v>353</v>
      </c>
      <c r="G136" s="342"/>
      <c r="H136" s="488">
        <f>H137</f>
        <v>0</v>
      </c>
      <c r="I136" s="488">
        <f>I137</f>
        <v>0</v>
      </c>
      <c r="J136" s="345">
        <f>J137</f>
        <v>0</v>
      </c>
    </row>
    <row r="137" spans="1:10" ht="31.5" hidden="1">
      <c r="A137" s="329" t="s">
        <v>72</v>
      </c>
      <c r="B137" s="329"/>
      <c r="C137" s="342" t="s">
        <v>188</v>
      </c>
      <c r="D137" s="342" t="s">
        <v>168</v>
      </c>
      <c r="E137" s="342" t="s">
        <v>157</v>
      </c>
      <c r="F137" s="342" t="s">
        <v>107</v>
      </c>
      <c r="G137" s="342"/>
      <c r="H137" s="394">
        <v>0</v>
      </c>
      <c r="I137" s="394">
        <v>0</v>
      </c>
      <c r="J137" s="349">
        <v>0</v>
      </c>
    </row>
    <row r="138" spans="1:10" ht="78.75" hidden="1">
      <c r="A138" s="329" t="s">
        <v>149</v>
      </c>
      <c r="B138" s="329"/>
      <c r="C138" s="342" t="s">
        <v>188</v>
      </c>
      <c r="D138" s="342" t="s">
        <v>168</v>
      </c>
      <c r="E138" s="342" t="s">
        <v>157</v>
      </c>
      <c r="F138" s="342" t="s">
        <v>107</v>
      </c>
      <c r="G138" s="342" t="s">
        <v>150</v>
      </c>
      <c r="H138" s="488">
        <v>0</v>
      </c>
      <c r="I138" s="488">
        <v>0</v>
      </c>
      <c r="J138" s="345">
        <v>0</v>
      </c>
    </row>
    <row r="139" spans="1:10" ht="31.5" hidden="1">
      <c r="A139" s="328" t="s">
        <v>254</v>
      </c>
      <c r="B139" s="328"/>
      <c r="C139" s="342" t="s">
        <v>188</v>
      </c>
      <c r="D139" s="342" t="s">
        <v>168</v>
      </c>
      <c r="E139" s="342" t="s">
        <v>157</v>
      </c>
      <c r="F139" s="342" t="s">
        <v>107</v>
      </c>
      <c r="G139" s="342" t="s">
        <v>160</v>
      </c>
      <c r="H139" s="488">
        <v>0</v>
      </c>
      <c r="I139" s="488">
        <v>0</v>
      </c>
      <c r="J139" s="345">
        <v>0</v>
      </c>
    </row>
    <row r="140" spans="1:10" s="9" customFormat="1" ht="18" customHeight="1">
      <c r="A140" s="330" t="s">
        <v>50</v>
      </c>
      <c r="B140" s="330"/>
      <c r="C140" s="341" t="s">
        <v>188</v>
      </c>
      <c r="D140" s="341" t="s">
        <v>168</v>
      </c>
      <c r="E140" s="341" t="s">
        <v>200</v>
      </c>
      <c r="F140" s="341"/>
      <c r="G140" s="341"/>
      <c r="H140" s="500">
        <v>865.78</v>
      </c>
      <c r="I140" s="500">
        <v>865.63</v>
      </c>
      <c r="J140" s="350">
        <v>914.07</v>
      </c>
    </row>
    <row r="141" spans="1:10" s="9" customFormat="1" ht="15.75" hidden="1">
      <c r="A141" s="326" t="s">
        <v>525</v>
      </c>
      <c r="B141" s="389"/>
      <c r="C141" s="341"/>
      <c r="D141" s="342" t="s">
        <v>168</v>
      </c>
      <c r="E141" s="342" t="s">
        <v>200</v>
      </c>
      <c r="F141" s="322">
        <v>3100000000</v>
      </c>
      <c r="G141" s="322"/>
      <c r="H141" s="501">
        <f>H142</f>
        <v>63.91</v>
      </c>
      <c r="I141" s="501">
        <f aca="true" t="shared" si="6" ref="I141:J143">I142</f>
        <v>63.91</v>
      </c>
      <c r="J141" s="381">
        <f t="shared" si="6"/>
        <v>63.91</v>
      </c>
    </row>
    <row r="142" spans="1:10" s="9" customFormat="1" ht="33" customHeight="1" hidden="1">
      <c r="A142" s="326" t="s">
        <v>526</v>
      </c>
      <c r="B142" s="389"/>
      <c r="C142" s="341"/>
      <c r="D142" s="342" t="s">
        <v>168</v>
      </c>
      <c r="E142" s="342" t="s">
        <v>200</v>
      </c>
      <c r="F142" s="322">
        <v>3100100000</v>
      </c>
      <c r="G142" s="322"/>
      <c r="H142" s="497">
        <f>H143</f>
        <v>63.91</v>
      </c>
      <c r="I142" s="497">
        <f t="shared" si="6"/>
        <v>63.91</v>
      </c>
      <c r="J142" s="381">
        <f t="shared" si="6"/>
        <v>63.91</v>
      </c>
    </row>
    <row r="143" spans="1:10" s="9" customFormat="1" ht="47.25" hidden="1">
      <c r="A143" s="326" t="s">
        <v>527</v>
      </c>
      <c r="B143" s="389"/>
      <c r="C143" s="341"/>
      <c r="D143" s="342" t="s">
        <v>168</v>
      </c>
      <c r="E143" s="342" t="s">
        <v>200</v>
      </c>
      <c r="F143" s="322">
        <v>3100110810</v>
      </c>
      <c r="G143" s="322"/>
      <c r="H143" s="497">
        <f>H144</f>
        <v>63.91</v>
      </c>
      <c r="I143" s="497">
        <f t="shared" si="6"/>
        <v>63.91</v>
      </c>
      <c r="J143" s="381">
        <f t="shared" si="6"/>
        <v>63.91</v>
      </c>
    </row>
    <row r="144" spans="1:10" s="9" customFormat="1" ht="31.5" hidden="1">
      <c r="A144" s="329" t="s">
        <v>254</v>
      </c>
      <c r="B144" s="389"/>
      <c r="C144" s="341"/>
      <c r="D144" s="342" t="s">
        <v>168</v>
      </c>
      <c r="E144" s="342" t="s">
        <v>200</v>
      </c>
      <c r="F144" s="322">
        <v>3100110810</v>
      </c>
      <c r="G144" s="391">
        <v>200</v>
      </c>
      <c r="H144" s="502">
        <v>63.91</v>
      </c>
      <c r="I144" s="502">
        <v>63.91</v>
      </c>
      <c r="J144" s="381">
        <v>63.91</v>
      </c>
    </row>
    <row r="145" spans="1:10" ht="48" customHeight="1" hidden="1">
      <c r="A145" s="393" t="s">
        <v>494</v>
      </c>
      <c r="B145" s="332"/>
      <c r="C145" s="359">
        <v>950</v>
      </c>
      <c r="D145" s="360">
        <v>4</v>
      </c>
      <c r="E145" s="360">
        <v>9</v>
      </c>
      <c r="F145" s="385" t="s">
        <v>331</v>
      </c>
      <c r="G145" s="386" t="s">
        <v>333</v>
      </c>
      <c r="H145" s="499">
        <f>H147</f>
        <v>778.23</v>
      </c>
      <c r="I145" s="499">
        <f>I147</f>
        <v>778.23</v>
      </c>
      <c r="J145" s="349">
        <f>J147</f>
        <v>778.23</v>
      </c>
    </row>
    <row r="146" spans="1:10" ht="75" customHeight="1" hidden="1">
      <c r="A146" s="332" t="s">
        <v>31</v>
      </c>
      <c r="B146" s="332"/>
      <c r="C146" s="359">
        <v>950</v>
      </c>
      <c r="D146" s="360">
        <v>4</v>
      </c>
      <c r="E146" s="360">
        <v>9</v>
      </c>
      <c r="F146" s="361">
        <v>8900500000</v>
      </c>
      <c r="G146" s="362" t="s">
        <v>333</v>
      </c>
      <c r="H146" s="394">
        <v>0</v>
      </c>
      <c r="I146" s="394">
        <v>0</v>
      </c>
      <c r="J146" s="349">
        <v>0</v>
      </c>
    </row>
    <row r="147" spans="1:10" ht="30" customHeight="1" hidden="1">
      <c r="A147" s="332" t="s">
        <v>62</v>
      </c>
      <c r="B147" s="332"/>
      <c r="C147" s="359">
        <v>950</v>
      </c>
      <c r="D147" s="360">
        <v>4</v>
      </c>
      <c r="E147" s="360">
        <v>9</v>
      </c>
      <c r="F147" s="361">
        <v>8900100000</v>
      </c>
      <c r="G147" s="362"/>
      <c r="H147" s="394">
        <f aca="true" t="shared" si="7" ref="H147:J148">H148</f>
        <v>778.23</v>
      </c>
      <c r="I147" s="394">
        <f t="shared" si="7"/>
        <v>778.23</v>
      </c>
      <c r="J147" s="349">
        <f t="shared" si="7"/>
        <v>778.23</v>
      </c>
    </row>
    <row r="148" spans="1:10" ht="31.5" hidden="1">
      <c r="A148" s="332" t="s">
        <v>528</v>
      </c>
      <c r="B148" s="332"/>
      <c r="C148" s="359">
        <v>950</v>
      </c>
      <c r="D148" s="360">
        <v>4</v>
      </c>
      <c r="E148" s="360">
        <v>9</v>
      </c>
      <c r="F148" s="361">
        <v>8900189001</v>
      </c>
      <c r="G148" s="362"/>
      <c r="H148" s="488">
        <f t="shared" si="7"/>
        <v>778.23</v>
      </c>
      <c r="I148" s="488">
        <f t="shared" si="7"/>
        <v>778.23</v>
      </c>
      <c r="J148" s="345">
        <f t="shared" si="7"/>
        <v>778.23</v>
      </c>
    </row>
    <row r="149" spans="1:10" ht="31.5" hidden="1">
      <c r="A149" s="329" t="s">
        <v>254</v>
      </c>
      <c r="B149" s="332"/>
      <c r="C149" s="359">
        <v>950</v>
      </c>
      <c r="D149" s="360">
        <v>4</v>
      </c>
      <c r="E149" s="360">
        <v>9</v>
      </c>
      <c r="F149" s="361">
        <v>8900189001</v>
      </c>
      <c r="G149" s="362">
        <v>200</v>
      </c>
      <c r="H149" s="487">
        <v>778.23</v>
      </c>
      <c r="I149" s="487">
        <v>778.23</v>
      </c>
      <c r="J149" s="343">
        <v>778.23</v>
      </c>
    </row>
    <row r="150" spans="1:10" ht="31.5" hidden="1">
      <c r="A150" s="332" t="s">
        <v>254</v>
      </c>
      <c r="B150" s="332"/>
      <c r="C150" s="359">
        <v>950</v>
      </c>
      <c r="D150" s="360">
        <v>4</v>
      </c>
      <c r="E150" s="360">
        <v>9</v>
      </c>
      <c r="F150" s="361" t="s">
        <v>340</v>
      </c>
      <c r="G150" s="362" t="s">
        <v>160</v>
      </c>
      <c r="H150" s="488">
        <v>0</v>
      </c>
      <c r="I150" s="488">
        <v>0</v>
      </c>
      <c r="J150" s="345">
        <v>0</v>
      </c>
    </row>
    <row r="151" spans="1:10" ht="15.75" hidden="1">
      <c r="A151" s="95" t="s">
        <v>341</v>
      </c>
      <c r="B151" s="95"/>
      <c r="C151" s="359">
        <v>950</v>
      </c>
      <c r="D151" s="360">
        <v>4</v>
      </c>
      <c r="E151" s="360">
        <v>9</v>
      </c>
      <c r="F151" s="361" t="s">
        <v>258</v>
      </c>
      <c r="G151" s="362"/>
      <c r="H151" s="488">
        <f>H152</f>
        <v>0</v>
      </c>
      <c r="I151" s="488">
        <f>I152</f>
        <v>0</v>
      </c>
      <c r="J151" s="345">
        <f>J152</f>
        <v>0</v>
      </c>
    </row>
    <row r="152" spans="1:10" ht="31.5" hidden="1">
      <c r="A152" s="332" t="s">
        <v>254</v>
      </c>
      <c r="B152" s="332"/>
      <c r="C152" s="359">
        <v>950</v>
      </c>
      <c r="D152" s="360">
        <v>4</v>
      </c>
      <c r="E152" s="360">
        <v>9</v>
      </c>
      <c r="F152" s="361" t="s">
        <v>258</v>
      </c>
      <c r="G152" s="362">
        <v>200</v>
      </c>
      <c r="H152" s="488">
        <v>0</v>
      </c>
      <c r="I152" s="488">
        <v>0</v>
      </c>
      <c r="J152" s="345">
        <v>0</v>
      </c>
    </row>
    <row r="153" spans="1:10" s="9" customFormat="1" ht="16.5" customHeight="1" hidden="1">
      <c r="A153" s="344" t="s">
        <v>57</v>
      </c>
      <c r="B153" s="344"/>
      <c r="C153" s="341" t="s">
        <v>188</v>
      </c>
      <c r="D153" s="341" t="s">
        <v>168</v>
      </c>
      <c r="E153" s="341" t="s">
        <v>184</v>
      </c>
      <c r="F153" s="341"/>
      <c r="G153" s="341"/>
      <c r="H153" s="490">
        <v>0</v>
      </c>
      <c r="I153" s="490">
        <v>0</v>
      </c>
      <c r="J153" s="350">
        <v>0</v>
      </c>
    </row>
    <row r="154" spans="1:10" ht="39" customHeight="1" hidden="1">
      <c r="A154" s="326" t="s">
        <v>531</v>
      </c>
      <c r="B154" s="344"/>
      <c r="C154" s="341" t="s">
        <v>188</v>
      </c>
      <c r="D154" s="341" t="s">
        <v>168</v>
      </c>
      <c r="E154" s="341" t="s">
        <v>184</v>
      </c>
      <c r="F154" s="341" t="s">
        <v>318</v>
      </c>
      <c r="G154" s="341"/>
      <c r="H154" s="490">
        <f>H155+H158</f>
        <v>20</v>
      </c>
      <c r="I154" s="490">
        <f>I155+I158</f>
        <v>20</v>
      </c>
      <c r="J154" s="350">
        <f>J155+J158</f>
        <v>20</v>
      </c>
    </row>
    <row r="155" spans="1:10" ht="18.75" customHeight="1" hidden="1">
      <c r="A155" s="326" t="s">
        <v>233</v>
      </c>
      <c r="B155" s="329"/>
      <c r="C155" s="342" t="s">
        <v>188</v>
      </c>
      <c r="D155" s="342" t="s">
        <v>168</v>
      </c>
      <c r="E155" s="342" t="s">
        <v>184</v>
      </c>
      <c r="F155" s="342" t="s">
        <v>532</v>
      </c>
      <c r="G155" s="342"/>
      <c r="H155" s="394">
        <f>H156</f>
        <v>20</v>
      </c>
      <c r="I155" s="394">
        <f>I156</f>
        <v>20</v>
      </c>
      <c r="J155" s="349">
        <f>J156</f>
        <v>20</v>
      </c>
    </row>
    <row r="156" spans="1:10" ht="15" customHeight="1" hidden="1">
      <c r="A156" s="326" t="s">
        <v>529</v>
      </c>
      <c r="B156" s="329"/>
      <c r="C156" s="342" t="s">
        <v>188</v>
      </c>
      <c r="D156" s="342" t="s">
        <v>168</v>
      </c>
      <c r="E156" s="342" t="s">
        <v>184</v>
      </c>
      <c r="F156" s="342" t="s">
        <v>533</v>
      </c>
      <c r="G156" s="342"/>
      <c r="H156" s="394">
        <v>20</v>
      </c>
      <c r="I156" s="394">
        <v>20</v>
      </c>
      <c r="J156" s="349">
        <v>20</v>
      </c>
    </row>
    <row r="157" spans="1:10" ht="40.5" customHeight="1" hidden="1">
      <c r="A157" s="357" t="s">
        <v>254</v>
      </c>
      <c r="B157" s="329"/>
      <c r="C157" s="342" t="s">
        <v>188</v>
      </c>
      <c r="D157" s="342" t="s">
        <v>168</v>
      </c>
      <c r="E157" s="342" t="s">
        <v>184</v>
      </c>
      <c r="F157" s="342" t="s">
        <v>533</v>
      </c>
      <c r="G157" s="342" t="s">
        <v>160</v>
      </c>
      <c r="H157" s="394">
        <v>20</v>
      </c>
      <c r="I157" s="394">
        <v>20</v>
      </c>
      <c r="J157" s="349">
        <v>20</v>
      </c>
    </row>
    <row r="158" spans="1:10" ht="31.5" hidden="1">
      <c r="A158" s="329" t="s">
        <v>151</v>
      </c>
      <c r="B158" s="329"/>
      <c r="C158" s="342" t="s">
        <v>188</v>
      </c>
      <c r="D158" s="342" t="s">
        <v>168</v>
      </c>
      <c r="E158" s="342" t="s">
        <v>184</v>
      </c>
      <c r="F158" s="342" t="s">
        <v>319</v>
      </c>
      <c r="G158" s="342" t="s">
        <v>530</v>
      </c>
      <c r="H158" s="489"/>
      <c r="I158" s="489"/>
      <c r="J158" s="346"/>
    </row>
    <row r="159" spans="1:10" s="9" customFormat="1" ht="18" customHeight="1">
      <c r="A159" s="330" t="s">
        <v>11</v>
      </c>
      <c r="B159" s="330"/>
      <c r="C159" s="341" t="s">
        <v>188</v>
      </c>
      <c r="D159" s="341" t="s">
        <v>191</v>
      </c>
      <c r="E159" s="341"/>
      <c r="F159" s="341"/>
      <c r="G159" s="341"/>
      <c r="H159" s="490">
        <f>H160+H169+H179</f>
        <v>7130.055</v>
      </c>
      <c r="I159" s="490">
        <f>I160+I169+I179</f>
        <v>1467.17</v>
      </c>
      <c r="J159" s="350">
        <f>J160+J169+J179</f>
        <v>1211.08</v>
      </c>
    </row>
    <row r="160" spans="1:10" ht="15.75" hidden="1">
      <c r="A160" s="344" t="s">
        <v>192</v>
      </c>
      <c r="B160" s="344"/>
      <c r="C160" s="341" t="s">
        <v>188</v>
      </c>
      <c r="D160" s="341" t="s">
        <v>191</v>
      </c>
      <c r="E160" s="341" t="s">
        <v>157</v>
      </c>
      <c r="F160" s="341"/>
      <c r="G160" s="341"/>
      <c r="H160" s="490">
        <f>H161+H166</f>
        <v>0</v>
      </c>
      <c r="I160" s="490">
        <f>I161+I166</f>
        <v>0</v>
      </c>
      <c r="J160" s="350">
        <f>J161+J166</f>
        <v>0</v>
      </c>
    </row>
    <row r="161" spans="1:10" ht="15.75" hidden="1">
      <c r="A161" s="330" t="s">
        <v>11</v>
      </c>
      <c r="B161" s="330"/>
      <c r="C161" s="341" t="s">
        <v>188</v>
      </c>
      <c r="D161" s="341" t="s">
        <v>191</v>
      </c>
      <c r="E161" s="341" t="s">
        <v>157</v>
      </c>
      <c r="F161" s="342" t="s">
        <v>320</v>
      </c>
      <c r="G161" s="341"/>
      <c r="H161" s="490">
        <f>H162+H164</f>
        <v>0</v>
      </c>
      <c r="I161" s="490">
        <f>I162+I164</f>
        <v>0</v>
      </c>
      <c r="J161" s="350">
        <f>J162+J164</f>
        <v>0</v>
      </c>
    </row>
    <row r="162" spans="1:10" ht="31.5" hidden="1">
      <c r="A162" s="329" t="s">
        <v>321</v>
      </c>
      <c r="B162" s="329"/>
      <c r="C162" s="342" t="s">
        <v>188</v>
      </c>
      <c r="D162" s="342" t="s">
        <v>191</v>
      </c>
      <c r="E162" s="342" t="s">
        <v>157</v>
      </c>
      <c r="F162" s="342" t="s">
        <v>322</v>
      </c>
      <c r="G162" s="341"/>
      <c r="H162" s="394">
        <f>H163</f>
        <v>0</v>
      </c>
      <c r="I162" s="394">
        <f>I163</f>
        <v>0</v>
      </c>
      <c r="J162" s="349">
        <f>J163</f>
        <v>0</v>
      </c>
    </row>
    <row r="163" spans="1:10" ht="39.75" customHeight="1" hidden="1">
      <c r="A163" s="347" t="s">
        <v>71</v>
      </c>
      <c r="B163" s="347"/>
      <c r="C163" s="342" t="s">
        <v>188</v>
      </c>
      <c r="D163" s="342" t="s">
        <v>191</v>
      </c>
      <c r="E163" s="342" t="s">
        <v>157</v>
      </c>
      <c r="F163" s="342" t="s">
        <v>322</v>
      </c>
      <c r="G163" s="342" t="s">
        <v>225</v>
      </c>
      <c r="H163" s="503"/>
      <c r="I163" s="503"/>
      <c r="J163" s="395"/>
    </row>
    <row r="164" spans="1:10" ht="20.25" customHeight="1" hidden="1">
      <c r="A164" s="329" t="s">
        <v>260</v>
      </c>
      <c r="B164" s="329"/>
      <c r="C164" s="342" t="s">
        <v>188</v>
      </c>
      <c r="D164" s="342" t="s">
        <v>191</v>
      </c>
      <c r="E164" s="342" t="s">
        <v>157</v>
      </c>
      <c r="F164" s="342" t="s">
        <v>261</v>
      </c>
      <c r="G164" s="342"/>
      <c r="H164" s="503">
        <f>H165</f>
        <v>0</v>
      </c>
      <c r="I164" s="503">
        <f>I165</f>
        <v>0</v>
      </c>
      <c r="J164" s="395">
        <f>J165</f>
        <v>0</v>
      </c>
    </row>
    <row r="165" spans="1:10" ht="39.75" customHeight="1" hidden="1">
      <c r="A165" s="329" t="s">
        <v>254</v>
      </c>
      <c r="B165" s="329"/>
      <c r="C165" s="342" t="s">
        <v>188</v>
      </c>
      <c r="D165" s="342" t="s">
        <v>191</v>
      </c>
      <c r="E165" s="342" t="s">
        <v>157</v>
      </c>
      <c r="F165" s="342" t="s">
        <v>261</v>
      </c>
      <c r="G165" s="342" t="s">
        <v>160</v>
      </c>
      <c r="H165" s="503"/>
      <c r="I165" s="503"/>
      <c r="J165" s="395"/>
    </row>
    <row r="166" spans="1:10" ht="43.5" customHeight="1" hidden="1">
      <c r="A166" s="62" t="s">
        <v>278</v>
      </c>
      <c r="B166" s="396"/>
      <c r="C166" s="397" t="s">
        <v>188</v>
      </c>
      <c r="D166" s="397" t="s">
        <v>191</v>
      </c>
      <c r="E166" s="397" t="s">
        <v>157</v>
      </c>
      <c r="F166" s="398" t="s">
        <v>355</v>
      </c>
      <c r="G166" s="397"/>
      <c r="H166" s="499">
        <f>H168</f>
        <v>0</v>
      </c>
      <c r="I166" s="499">
        <f>I168</f>
        <v>0</v>
      </c>
      <c r="J166" s="349">
        <f>J168</f>
        <v>0</v>
      </c>
    </row>
    <row r="167" spans="1:10" ht="47.25" hidden="1">
      <c r="A167" s="62" t="s">
        <v>278</v>
      </c>
      <c r="B167" s="62"/>
      <c r="C167" s="342" t="s">
        <v>188</v>
      </c>
      <c r="D167" s="342" t="s">
        <v>191</v>
      </c>
      <c r="E167" s="342" t="s">
        <v>157</v>
      </c>
      <c r="F167" s="399" t="s">
        <v>39</v>
      </c>
      <c r="G167" s="342"/>
      <c r="H167" s="394">
        <f>H168</f>
        <v>0</v>
      </c>
      <c r="I167" s="394">
        <f>I168</f>
        <v>0</v>
      </c>
      <c r="J167" s="349">
        <f>J168</f>
        <v>0</v>
      </c>
    </row>
    <row r="168" spans="1:10" ht="47.25" hidden="1">
      <c r="A168" s="400" t="s">
        <v>226</v>
      </c>
      <c r="B168" s="400"/>
      <c r="C168" s="342" t="s">
        <v>188</v>
      </c>
      <c r="D168" s="342" t="s">
        <v>191</v>
      </c>
      <c r="E168" s="342" t="s">
        <v>157</v>
      </c>
      <c r="F168" s="399" t="s">
        <v>39</v>
      </c>
      <c r="G168" s="342" t="s">
        <v>225</v>
      </c>
      <c r="H168" s="394"/>
      <c r="I168" s="394"/>
      <c r="J168" s="349"/>
    </row>
    <row r="169" spans="1:10" s="9" customFormat="1" ht="18" customHeight="1">
      <c r="A169" s="344" t="s">
        <v>193</v>
      </c>
      <c r="B169" s="344"/>
      <c r="C169" s="341" t="s">
        <v>188</v>
      </c>
      <c r="D169" s="341" t="s">
        <v>191</v>
      </c>
      <c r="E169" s="341" t="s">
        <v>158</v>
      </c>
      <c r="F169" s="341"/>
      <c r="G169" s="341"/>
      <c r="H169" s="490">
        <f>2!H153</f>
        <v>342.5</v>
      </c>
      <c r="I169" s="490">
        <v>740</v>
      </c>
      <c r="J169" s="350">
        <v>359.03</v>
      </c>
    </row>
    <row r="170" spans="1:10" ht="16.5" customHeight="1" hidden="1">
      <c r="A170" s="330" t="s">
        <v>11</v>
      </c>
      <c r="B170" s="330"/>
      <c r="C170" s="341" t="s">
        <v>188</v>
      </c>
      <c r="D170" s="341" t="s">
        <v>191</v>
      </c>
      <c r="E170" s="341" t="s">
        <v>158</v>
      </c>
      <c r="F170" s="342" t="s">
        <v>320</v>
      </c>
      <c r="G170" s="342"/>
      <c r="H170" s="394">
        <f>H171</f>
        <v>342.5</v>
      </c>
      <c r="I170" s="394">
        <f>I171</f>
        <v>342.5</v>
      </c>
      <c r="J170" s="349">
        <f>J171</f>
        <v>342.5</v>
      </c>
    </row>
    <row r="171" spans="1:10" ht="15.75" hidden="1">
      <c r="A171" s="344" t="s">
        <v>193</v>
      </c>
      <c r="B171" s="344"/>
      <c r="C171" s="341" t="s">
        <v>188</v>
      </c>
      <c r="D171" s="341" t="s">
        <v>191</v>
      </c>
      <c r="E171" s="341" t="s">
        <v>158</v>
      </c>
      <c r="F171" s="341"/>
      <c r="G171" s="341"/>
      <c r="H171" s="490">
        <f>H175</f>
        <v>342.5</v>
      </c>
      <c r="I171" s="490">
        <f>I175</f>
        <v>342.5</v>
      </c>
      <c r="J171" s="350">
        <f>J175</f>
        <v>342.5</v>
      </c>
    </row>
    <row r="172" spans="1:10" ht="31.5" hidden="1">
      <c r="A172" s="329" t="s">
        <v>534</v>
      </c>
      <c r="B172" s="344"/>
      <c r="C172" s="341" t="s">
        <v>188</v>
      </c>
      <c r="D172" s="360">
        <v>5</v>
      </c>
      <c r="E172" s="360">
        <v>2</v>
      </c>
      <c r="F172" s="401">
        <v>3500000000</v>
      </c>
      <c r="G172" s="402"/>
      <c r="H172" s="490">
        <f>H173</f>
        <v>342.5</v>
      </c>
      <c r="I172" s="490">
        <f aca="true" t="shared" si="8" ref="I172:J174">I173</f>
        <v>342.5</v>
      </c>
      <c r="J172" s="350">
        <f t="shared" si="8"/>
        <v>342.5</v>
      </c>
    </row>
    <row r="173" spans="1:10" ht="31.5" hidden="1">
      <c r="A173" s="326" t="s">
        <v>535</v>
      </c>
      <c r="B173" s="344"/>
      <c r="C173" s="341" t="s">
        <v>188</v>
      </c>
      <c r="D173" s="360">
        <v>5</v>
      </c>
      <c r="E173" s="360">
        <v>2</v>
      </c>
      <c r="F173" s="401">
        <v>3500200000</v>
      </c>
      <c r="G173" s="402"/>
      <c r="H173" s="490">
        <f>H174</f>
        <v>342.5</v>
      </c>
      <c r="I173" s="490">
        <f t="shared" si="8"/>
        <v>342.5</v>
      </c>
      <c r="J173" s="350">
        <f t="shared" si="8"/>
        <v>342.5</v>
      </c>
    </row>
    <row r="174" spans="1:10" ht="15.75" hidden="1">
      <c r="A174" s="326" t="s">
        <v>536</v>
      </c>
      <c r="B174" s="344"/>
      <c r="C174" s="341" t="s">
        <v>188</v>
      </c>
      <c r="D174" s="360">
        <v>5</v>
      </c>
      <c r="E174" s="360">
        <v>2</v>
      </c>
      <c r="F174" s="401">
        <v>3500211200</v>
      </c>
      <c r="G174" s="402"/>
      <c r="H174" s="490">
        <f>H175</f>
        <v>342.5</v>
      </c>
      <c r="I174" s="490">
        <f t="shared" si="8"/>
        <v>342.5</v>
      </c>
      <c r="J174" s="350">
        <f t="shared" si="8"/>
        <v>342.5</v>
      </c>
    </row>
    <row r="175" spans="1:10" ht="31.5" hidden="1">
      <c r="A175" s="329" t="s">
        <v>254</v>
      </c>
      <c r="B175" s="332"/>
      <c r="C175" s="359">
        <v>950</v>
      </c>
      <c r="D175" s="360">
        <v>5</v>
      </c>
      <c r="E175" s="360">
        <v>2</v>
      </c>
      <c r="F175" s="401">
        <v>3500211200</v>
      </c>
      <c r="G175" s="362">
        <v>200</v>
      </c>
      <c r="H175" s="488">
        <v>342.5</v>
      </c>
      <c r="I175" s="488">
        <v>342.5</v>
      </c>
      <c r="J175" s="345">
        <v>342.5</v>
      </c>
    </row>
    <row r="176" spans="1:10" ht="63" hidden="1">
      <c r="A176" s="332" t="s">
        <v>270</v>
      </c>
      <c r="B176" s="332"/>
      <c r="C176" s="359">
        <v>950</v>
      </c>
      <c r="D176" s="360">
        <v>5</v>
      </c>
      <c r="E176" s="360">
        <v>2</v>
      </c>
      <c r="F176" s="361">
        <v>8801000000</v>
      </c>
      <c r="G176" s="362" t="s">
        <v>333</v>
      </c>
      <c r="H176" s="489">
        <f aca="true" t="shared" si="9" ref="H176:J177">H177</f>
        <v>0</v>
      </c>
      <c r="I176" s="489">
        <f t="shared" si="9"/>
        <v>0</v>
      </c>
      <c r="J176" s="346">
        <f t="shared" si="9"/>
        <v>0</v>
      </c>
    </row>
    <row r="177" spans="1:10" ht="15.75" hidden="1">
      <c r="A177" s="332" t="s">
        <v>342</v>
      </c>
      <c r="B177" s="332"/>
      <c r="C177" s="359">
        <v>950</v>
      </c>
      <c r="D177" s="360">
        <v>5</v>
      </c>
      <c r="E177" s="360">
        <v>2</v>
      </c>
      <c r="F177" s="361">
        <v>8801000001</v>
      </c>
      <c r="G177" s="362" t="s">
        <v>333</v>
      </c>
      <c r="H177" s="488">
        <f t="shared" si="9"/>
        <v>0</v>
      </c>
      <c r="I177" s="488">
        <f t="shared" si="9"/>
        <v>0</v>
      </c>
      <c r="J177" s="345">
        <f t="shared" si="9"/>
        <v>0</v>
      </c>
    </row>
    <row r="178" spans="1:10" ht="31.5" hidden="1">
      <c r="A178" s="332" t="s">
        <v>254</v>
      </c>
      <c r="B178" s="332"/>
      <c r="C178" s="359">
        <v>950</v>
      </c>
      <c r="D178" s="360">
        <v>5</v>
      </c>
      <c r="E178" s="360">
        <v>2</v>
      </c>
      <c r="F178" s="361">
        <v>8801000001</v>
      </c>
      <c r="G178" s="362" t="s">
        <v>160</v>
      </c>
      <c r="H178" s="488">
        <v>0</v>
      </c>
      <c r="I178" s="488">
        <v>0</v>
      </c>
      <c r="J178" s="345">
        <v>0</v>
      </c>
    </row>
    <row r="179" spans="1:10" s="9" customFormat="1" ht="21.75" customHeight="1">
      <c r="A179" s="344" t="s">
        <v>194</v>
      </c>
      <c r="B179" s="344"/>
      <c r="C179" s="341" t="s">
        <v>188</v>
      </c>
      <c r="D179" s="341" t="s">
        <v>191</v>
      </c>
      <c r="E179" s="341" t="s">
        <v>167</v>
      </c>
      <c r="F179" s="341"/>
      <c r="G179" s="341"/>
      <c r="H179" s="490">
        <f>2!H163</f>
        <v>6787.555</v>
      </c>
      <c r="I179" s="490">
        <v>727.17</v>
      </c>
      <c r="J179" s="350">
        <v>852.05</v>
      </c>
    </row>
    <row r="180" spans="1:10" s="9" customFormat="1" ht="31.5" hidden="1">
      <c r="A180" s="329" t="s">
        <v>534</v>
      </c>
      <c r="B180" s="344"/>
      <c r="C180" s="342" t="s">
        <v>188</v>
      </c>
      <c r="D180" s="341" t="s">
        <v>191</v>
      </c>
      <c r="E180" s="341" t="s">
        <v>167</v>
      </c>
      <c r="F180" s="342" t="s">
        <v>320</v>
      </c>
      <c r="G180" s="341"/>
      <c r="H180" s="490">
        <f>H181</f>
        <v>725.88</v>
      </c>
      <c r="I180" s="490">
        <f>I181</f>
        <v>725.88</v>
      </c>
      <c r="J180" s="350">
        <f>J181</f>
        <v>725.88</v>
      </c>
    </row>
    <row r="181" spans="1:10" s="9" customFormat="1" ht="31.5" hidden="1">
      <c r="A181" s="333" t="s">
        <v>537</v>
      </c>
      <c r="B181" s="344"/>
      <c r="C181" s="342" t="s">
        <v>188</v>
      </c>
      <c r="D181" s="342" t="s">
        <v>191</v>
      </c>
      <c r="E181" s="342" t="s">
        <v>167</v>
      </c>
      <c r="F181" s="342" t="s">
        <v>538</v>
      </c>
      <c r="G181" s="342"/>
      <c r="H181" s="394">
        <f>H184+H188+H192+H190</f>
        <v>725.88</v>
      </c>
      <c r="I181" s="394">
        <f>I184+I188+I192+I190</f>
        <v>725.88</v>
      </c>
      <c r="J181" s="349">
        <f>J184+J188+J192+J190</f>
        <v>725.88</v>
      </c>
    </row>
    <row r="182" spans="1:10" s="9" customFormat="1" ht="31.5" hidden="1">
      <c r="A182" s="329" t="s">
        <v>534</v>
      </c>
      <c r="B182" s="344"/>
      <c r="C182" s="342"/>
      <c r="D182" s="342" t="s">
        <v>191</v>
      </c>
      <c r="E182" s="342" t="s">
        <v>167</v>
      </c>
      <c r="F182" s="342"/>
      <c r="G182" s="342"/>
      <c r="H182" s="394"/>
      <c r="I182" s="394"/>
      <c r="J182" s="349"/>
    </row>
    <row r="183" spans="1:10" s="9" customFormat="1" ht="15.75" hidden="1">
      <c r="A183" s="328"/>
      <c r="B183" s="344"/>
      <c r="C183" s="342"/>
      <c r="D183" s="342"/>
      <c r="E183" s="342"/>
      <c r="F183" s="342"/>
      <c r="G183" s="342"/>
      <c r="H183" s="394"/>
      <c r="I183" s="394"/>
      <c r="J183" s="349"/>
    </row>
    <row r="184" spans="1:10" s="9" customFormat="1" ht="15.75" hidden="1">
      <c r="A184" s="344" t="s">
        <v>195</v>
      </c>
      <c r="B184" s="344"/>
      <c r="C184" s="342" t="s">
        <v>188</v>
      </c>
      <c r="D184" s="341" t="s">
        <v>191</v>
      </c>
      <c r="E184" s="341" t="s">
        <v>167</v>
      </c>
      <c r="F184" s="342" t="s">
        <v>539</v>
      </c>
      <c r="G184" s="342"/>
      <c r="H184" s="394">
        <f>25+60+31</f>
        <v>116</v>
      </c>
      <c r="I184" s="394">
        <f>25+60+31</f>
        <v>116</v>
      </c>
      <c r="J184" s="349">
        <f>25+60+31</f>
        <v>116</v>
      </c>
    </row>
    <row r="185" spans="1:10" s="9" customFormat="1" ht="31.5" hidden="1">
      <c r="A185" s="329" t="s">
        <v>254</v>
      </c>
      <c r="B185" s="344"/>
      <c r="C185" s="342" t="s">
        <v>188</v>
      </c>
      <c r="D185" s="342" t="s">
        <v>191</v>
      </c>
      <c r="E185" s="342" t="s">
        <v>167</v>
      </c>
      <c r="F185" s="342" t="s">
        <v>539</v>
      </c>
      <c r="G185" s="342"/>
      <c r="H185" s="394">
        <v>116</v>
      </c>
      <c r="I185" s="394">
        <v>116</v>
      </c>
      <c r="J185" s="349">
        <v>116</v>
      </c>
    </row>
    <row r="186" spans="1:10" s="9" customFormat="1" ht="31.5" hidden="1">
      <c r="A186" s="330" t="s">
        <v>51</v>
      </c>
      <c r="B186" s="344"/>
      <c r="C186" s="342" t="s">
        <v>188</v>
      </c>
      <c r="D186" s="341" t="s">
        <v>191</v>
      </c>
      <c r="E186" s="341" t="s">
        <v>167</v>
      </c>
      <c r="F186" s="341" t="s">
        <v>6</v>
      </c>
      <c r="G186" s="341"/>
      <c r="H186" s="490">
        <f>H187</f>
        <v>0</v>
      </c>
      <c r="I186" s="490">
        <f>I187</f>
        <v>0</v>
      </c>
      <c r="J186" s="350">
        <f>J187</f>
        <v>0</v>
      </c>
    </row>
    <row r="187" spans="1:10" s="9" customFormat="1" ht="31.5" hidden="1">
      <c r="A187" s="328" t="s">
        <v>151</v>
      </c>
      <c r="B187" s="344"/>
      <c r="C187" s="342" t="s">
        <v>188</v>
      </c>
      <c r="D187" s="342" t="s">
        <v>191</v>
      </c>
      <c r="E187" s="342" t="s">
        <v>167</v>
      </c>
      <c r="F187" s="342" t="s">
        <v>6</v>
      </c>
      <c r="G187" s="342" t="s">
        <v>160</v>
      </c>
      <c r="H187" s="488">
        <v>0</v>
      </c>
      <c r="I187" s="488">
        <v>0</v>
      </c>
      <c r="J187" s="345">
        <v>0</v>
      </c>
    </row>
    <row r="188" spans="1:10" s="9" customFormat="1" ht="18" customHeight="1" hidden="1">
      <c r="A188" s="344" t="s">
        <v>52</v>
      </c>
      <c r="B188" s="344"/>
      <c r="C188" s="342" t="s">
        <v>188</v>
      </c>
      <c r="D188" s="341" t="s">
        <v>191</v>
      </c>
      <c r="E188" s="341" t="s">
        <v>167</v>
      </c>
      <c r="F188" s="342" t="s">
        <v>540</v>
      </c>
      <c r="G188" s="341"/>
      <c r="H188" s="487">
        <f>H189</f>
        <v>100</v>
      </c>
      <c r="I188" s="487">
        <f>I189</f>
        <v>100</v>
      </c>
      <c r="J188" s="343">
        <f>J189</f>
        <v>100</v>
      </c>
    </row>
    <row r="189" spans="1:10" s="9" customFormat="1" ht="31.5" hidden="1">
      <c r="A189" s="329" t="s">
        <v>151</v>
      </c>
      <c r="B189" s="344"/>
      <c r="C189" s="342" t="s">
        <v>188</v>
      </c>
      <c r="D189" s="342" t="s">
        <v>191</v>
      </c>
      <c r="E189" s="342" t="s">
        <v>167</v>
      </c>
      <c r="F189" s="342" t="s">
        <v>540</v>
      </c>
      <c r="G189" s="342" t="s">
        <v>160</v>
      </c>
      <c r="H189" s="488">
        <v>100</v>
      </c>
      <c r="I189" s="488">
        <v>100</v>
      </c>
      <c r="J189" s="345">
        <v>100</v>
      </c>
    </row>
    <row r="190" spans="1:10" s="9" customFormat="1" ht="40.5" customHeight="1" hidden="1">
      <c r="A190" s="403" t="s">
        <v>440</v>
      </c>
      <c r="B190" s="344"/>
      <c r="C190" s="342" t="s">
        <v>188</v>
      </c>
      <c r="D190" s="342" t="s">
        <v>191</v>
      </c>
      <c r="E190" s="342" t="s">
        <v>167</v>
      </c>
      <c r="F190" s="404">
        <v>3505074110</v>
      </c>
      <c r="G190" s="404"/>
      <c r="H190" s="504">
        <v>0</v>
      </c>
      <c r="I190" s="504">
        <v>0</v>
      </c>
      <c r="J190" s="345">
        <v>0</v>
      </c>
    </row>
    <row r="191" spans="1:10" s="9" customFormat="1" ht="31.5" hidden="1">
      <c r="A191" s="403" t="s">
        <v>151</v>
      </c>
      <c r="B191" s="344"/>
      <c r="C191" s="342"/>
      <c r="D191" s="342" t="s">
        <v>191</v>
      </c>
      <c r="E191" s="342" t="s">
        <v>167</v>
      </c>
      <c r="F191" s="404">
        <v>3505074110</v>
      </c>
      <c r="G191" s="404">
        <v>200</v>
      </c>
      <c r="H191" s="504">
        <v>0</v>
      </c>
      <c r="I191" s="504">
        <v>0</v>
      </c>
      <c r="J191" s="345">
        <v>0</v>
      </c>
    </row>
    <row r="192" spans="1:10" s="9" customFormat="1" ht="31.5" hidden="1">
      <c r="A192" s="406" t="s">
        <v>277</v>
      </c>
      <c r="B192" s="407"/>
      <c r="C192" s="397" t="s">
        <v>188</v>
      </c>
      <c r="D192" s="397" t="s">
        <v>191</v>
      </c>
      <c r="E192" s="397" t="s">
        <v>167</v>
      </c>
      <c r="F192" s="397" t="s">
        <v>285</v>
      </c>
      <c r="G192" s="397"/>
      <c r="H192" s="488">
        <f>H193</f>
        <v>509.88</v>
      </c>
      <c r="I192" s="488">
        <f>I193</f>
        <v>509.88</v>
      </c>
      <c r="J192" s="345">
        <f>J193</f>
        <v>509.88</v>
      </c>
    </row>
    <row r="193" spans="1:10" s="9" customFormat="1" ht="31.5" hidden="1">
      <c r="A193" s="408" t="s">
        <v>254</v>
      </c>
      <c r="B193" s="344"/>
      <c r="C193" s="342" t="s">
        <v>188</v>
      </c>
      <c r="D193" s="342" t="s">
        <v>191</v>
      </c>
      <c r="E193" s="342" t="s">
        <v>167</v>
      </c>
      <c r="F193" s="342" t="s">
        <v>541</v>
      </c>
      <c r="G193" s="342" t="s">
        <v>160</v>
      </c>
      <c r="H193" s="488">
        <f>485.6+24.28</f>
        <v>509.88</v>
      </c>
      <c r="I193" s="488">
        <f>485.6+24.28</f>
        <v>509.88</v>
      </c>
      <c r="J193" s="345">
        <f>485.6+24.28</f>
        <v>509.88</v>
      </c>
    </row>
    <row r="194" spans="1:10" s="9" customFormat="1" ht="97.5" customHeight="1" hidden="1">
      <c r="A194" s="409" t="s">
        <v>416</v>
      </c>
      <c r="B194" s="344"/>
      <c r="C194" s="342" t="s">
        <v>188</v>
      </c>
      <c r="D194" s="410" t="s">
        <v>191</v>
      </c>
      <c r="E194" s="410" t="s">
        <v>167</v>
      </c>
      <c r="F194" s="410" t="s">
        <v>418</v>
      </c>
      <c r="G194" s="410"/>
      <c r="H194" s="505">
        <f>H195</f>
        <v>0</v>
      </c>
      <c r="I194" s="505">
        <f>I195</f>
        <v>0</v>
      </c>
      <c r="J194" s="411">
        <f>J195</f>
        <v>0</v>
      </c>
    </row>
    <row r="195" spans="1:10" s="9" customFormat="1" ht="40.5" customHeight="1" hidden="1">
      <c r="A195" s="412" t="s">
        <v>441</v>
      </c>
      <c r="B195" s="344"/>
      <c r="C195" s="342" t="s">
        <v>188</v>
      </c>
      <c r="D195" s="410" t="s">
        <v>191</v>
      </c>
      <c r="E195" s="410" t="s">
        <v>167</v>
      </c>
      <c r="F195" s="410" t="s">
        <v>420</v>
      </c>
      <c r="G195" s="410"/>
      <c r="H195" s="505">
        <f>H198</f>
        <v>0</v>
      </c>
      <c r="I195" s="505">
        <f>I198</f>
        <v>0</v>
      </c>
      <c r="J195" s="411">
        <f>J198</f>
        <v>0</v>
      </c>
    </row>
    <row r="196" spans="1:10" s="9" customFormat="1" ht="47.25" hidden="1">
      <c r="A196" s="412" t="s">
        <v>442</v>
      </c>
      <c r="B196" s="344"/>
      <c r="C196" s="342" t="s">
        <v>188</v>
      </c>
      <c r="D196" s="410" t="s">
        <v>191</v>
      </c>
      <c r="E196" s="410" t="s">
        <v>167</v>
      </c>
      <c r="F196" s="410" t="s">
        <v>421</v>
      </c>
      <c r="G196" s="410"/>
      <c r="H196" s="505">
        <f>H197</f>
        <v>0</v>
      </c>
      <c r="I196" s="505">
        <f>I197</f>
        <v>0</v>
      </c>
      <c r="J196" s="411">
        <f>J197</f>
        <v>0</v>
      </c>
    </row>
    <row r="197" spans="1:10" s="9" customFormat="1" ht="31.5" hidden="1">
      <c r="A197" s="412" t="s">
        <v>151</v>
      </c>
      <c r="B197" s="344"/>
      <c r="C197" s="342" t="s">
        <v>188</v>
      </c>
      <c r="D197" s="410" t="s">
        <v>191</v>
      </c>
      <c r="E197" s="410" t="s">
        <v>167</v>
      </c>
      <c r="F197" s="410" t="s">
        <v>421</v>
      </c>
      <c r="G197" s="410" t="s">
        <v>160</v>
      </c>
      <c r="H197" s="505">
        <v>0</v>
      </c>
      <c r="I197" s="505">
        <v>0</v>
      </c>
      <c r="J197" s="411">
        <v>0</v>
      </c>
    </row>
    <row r="198" spans="1:10" s="9" customFormat="1" ht="31.5" hidden="1">
      <c r="A198" s="412" t="s">
        <v>443</v>
      </c>
      <c r="B198" s="344"/>
      <c r="C198" s="342" t="s">
        <v>188</v>
      </c>
      <c r="D198" s="410" t="s">
        <v>191</v>
      </c>
      <c r="E198" s="410" t="s">
        <v>167</v>
      </c>
      <c r="F198" s="410" t="s">
        <v>444</v>
      </c>
      <c r="G198" s="410"/>
      <c r="H198" s="505">
        <f>H199</f>
        <v>0</v>
      </c>
      <c r="I198" s="505">
        <f>I199</f>
        <v>0</v>
      </c>
      <c r="J198" s="411">
        <f>J199</f>
        <v>0</v>
      </c>
    </row>
    <row r="199" spans="1:10" s="9" customFormat="1" ht="31.5" hidden="1">
      <c r="A199" s="412" t="s">
        <v>151</v>
      </c>
      <c r="B199" s="344"/>
      <c r="C199" s="342" t="s">
        <v>188</v>
      </c>
      <c r="D199" s="410" t="s">
        <v>191</v>
      </c>
      <c r="E199" s="410" t="s">
        <v>167</v>
      </c>
      <c r="F199" s="410" t="s">
        <v>444</v>
      </c>
      <c r="G199" s="410" t="s">
        <v>160</v>
      </c>
      <c r="H199" s="505">
        <v>0</v>
      </c>
      <c r="I199" s="505">
        <v>0</v>
      </c>
      <c r="J199" s="411">
        <v>0</v>
      </c>
    </row>
    <row r="200" spans="1:10" s="9" customFormat="1" ht="15.75" hidden="1">
      <c r="A200" s="412" t="s">
        <v>415</v>
      </c>
      <c r="B200" s="344"/>
      <c r="C200" s="342" t="s">
        <v>188</v>
      </c>
      <c r="D200" s="410" t="s">
        <v>191</v>
      </c>
      <c r="E200" s="410" t="s">
        <v>167</v>
      </c>
      <c r="F200" s="410" t="s">
        <v>444</v>
      </c>
      <c r="G200" s="410"/>
      <c r="H200" s="505">
        <f>H201</f>
        <v>786.7</v>
      </c>
      <c r="I200" s="505">
        <f>I201</f>
        <v>786.7</v>
      </c>
      <c r="J200" s="411">
        <f>J201</f>
        <v>786.7</v>
      </c>
    </row>
    <row r="201" spans="1:10" s="9" customFormat="1" ht="31.5" hidden="1">
      <c r="A201" s="412" t="s">
        <v>151</v>
      </c>
      <c r="B201" s="344"/>
      <c r="C201" s="342" t="s">
        <v>188</v>
      </c>
      <c r="D201" s="410" t="s">
        <v>191</v>
      </c>
      <c r="E201" s="410" t="s">
        <v>167</v>
      </c>
      <c r="F201" s="410" t="s">
        <v>444</v>
      </c>
      <c r="G201" s="410" t="s">
        <v>160</v>
      </c>
      <c r="H201" s="505">
        <v>786.7</v>
      </c>
      <c r="I201" s="505">
        <v>786.7</v>
      </c>
      <c r="J201" s="411">
        <v>786.7</v>
      </c>
    </row>
    <row r="202" spans="1:10" ht="78.75" hidden="1">
      <c r="A202" s="409" t="s">
        <v>416</v>
      </c>
      <c r="B202" s="408"/>
      <c r="C202" s="342" t="s">
        <v>188</v>
      </c>
      <c r="D202" s="410" t="s">
        <v>191</v>
      </c>
      <c r="E202" s="410" t="s">
        <v>167</v>
      </c>
      <c r="F202" s="410" t="s">
        <v>418</v>
      </c>
      <c r="G202" s="410"/>
      <c r="H202" s="506">
        <f>H203</f>
        <v>0</v>
      </c>
      <c r="I202" s="506">
        <f aca="true" t="shared" si="10" ref="I202:J204">I203</f>
        <v>0</v>
      </c>
      <c r="J202" s="413">
        <f t="shared" si="10"/>
        <v>0</v>
      </c>
    </row>
    <row r="203" spans="1:10" ht="47.25" hidden="1">
      <c r="A203" s="412" t="s">
        <v>417</v>
      </c>
      <c r="B203" s="408"/>
      <c r="C203" s="342" t="s">
        <v>188</v>
      </c>
      <c r="D203" s="410" t="s">
        <v>191</v>
      </c>
      <c r="E203" s="410" t="s">
        <v>167</v>
      </c>
      <c r="F203" s="410" t="s">
        <v>420</v>
      </c>
      <c r="G203" s="410"/>
      <c r="H203" s="506">
        <f>H204</f>
        <v>0</v>
      </c>
      <c r="I203" s="506">
        <f t="shared" si="10"/>
        <v>0</v>
      </c>
      <c r="J203" s="413">
        <f t="shared" si="10"/>
        <v>0</v>
      </c>
    </row>
    <row r="204" spans="1:10" ht="15.75" hidden="1">
      <c r="A204" s="412" t="s">
        <v>419</v>
      </c>
      <c r="B204" s="408"/>
      <c r="C204" s="342" t="s">
        <v>188</v>
      </c>
      <c r="D204" s="410" t="s">
        <v>191</v>
      </c>
      <c r="E204" s="410" t="s">
        <v>167</v>
      </c>
      <c r="F204" s="410" t="s">
        <v>421</v>
      </c>
      <c r="G204" s="410"/>
      <c r="H204" s="506">
        <f>H205</f>
        <v>0</v>
      </c>
      <c r="I204" s="506">
        <f t="shared" si="10"/>
        <v>0</v>
      </c>
      <c r="J204" s="413">
        <f t="shared" si="10"/>
        <v>0</v>
      </c>
    </row>
    <row r="205" spans="1:10" ht="31.5" hidden="1">
      <c r="A205" s="412" t="s">
        <v>151</v>
      </c>
      <c r="B205" s="408"/>
      <c r="C205" s="342" t="s">
        <v>188</v>
      </c>
      <c r="D205" s="410" t="s">
        <v>191</v>
      </c>
      <c r="E205" s="410" t="s">
        <v>167</v>
      </c>
      <c r="F205" s="410" t="s">
        <v>421</v>
      </c>
      <c r="G205" s="410" t="s">
        <v>160</v>
      </c>
      <c r="H205" s="506">
        <v>0</v>
      </c>
      <c r="I205" s="506">
        <v>0</v>
      </c>
      <c r="J205" s="413">
        <v>0</v>
      </c>
    </row>
    <row r="206" spans="1:10" ht="15.75" hidden="1">
      <c r="A206" s="412" t="s">
        <v>414</v>
      </c>
      <c r="B206" s="408"/>
      <c r="C206" s="342" t="s">
        <v>188</v>
      </c>
      <c r="D206" s="410" t="s">
        <v>191</v>
      </c>
      <c r="E206" s="410" t="s">
        <v>167</v>
      </c>
      <c r="F206" s="410" t="s">
        <v>422</v>
      </c>
      <c r="G206" s="410"/>
      <c r="H206" s="506"/>
      <c r="I206" s="506"/>
      <c r="J206" s="413"/>
    </row>
    <row r="207" spans="1:10" ht="31.5" hidden="1">
      <c r="A207" s="412" t="s">
        <v>151</v>
      </c>
      <c r="B207" s="408"/>
      <c r="C207" s="342" t="s">
        <v>188</v>
      </c>
      <c r="D207" s="410" t="s">
        <v>191</v>
      </c>
      <c r="E207" s="410" t="s">
        <v>167</v>
      </c>
      <c r="F207" s="410" t="s">
        <v>422</v>
      </c>
      <c r="G207" s="410" t="s">
        <v>160</v>
      </c>
      <c r="H207" s="506"/>
      <c r="I207" s="506"/>
      <c r="J207" s="413"/>
    </row>
    <row r="208" spans="1:10" s="9" customFormat="1" ht="15.75" hidden="1">
      <c r="A208" s="344" t="s">
        <v>52</v>
      </c>
      <c r="B208" s="344"/>
      <c r="C208" s="341" t="s">
        <v>188</v>
      </c>
      <c r="D208" s="341" t="s">
        <v>191</v>
      </c>
      <c r="E208" s="341" t="s">
        <v>167</v>
      </c>
      <c r="F208" s="341" t="s">
        <v>7</v>
      </c>
      <c r="G208" s="341"/>
      <c r="H208" s="487">
        <f>H209</f>
        <v>0</v>
      </c>
      <c r="I208" s="487">
        <f>I209</f>
        <v>0</v>
      </c>
      <c r="J208" s="343">
        <f>J209</f>
        <v>0</v>
      </c>
    </row>
    <row r="209" spans="1:10" ht="31.5" hidden="1">
      <c r="A209" s="329" t="s">
        <v>151</v>
      </c>
      <c r="B209" s="329"/>
      <c r="C209" s="342" t="s">
        <v>188</v>
      </c>
      <c r="D209" s="342" t="s">
        <v>191</v>
      </c>
      <c r="E209" s="342" t="s">
        <v>167</v>
      </c>
      <c r="F209" s="342" t="s">
        <v>7</v>
      </c>
      <c r="G209" s="342" t="s">
        <v>160</v>
      </c>
      <c r="H209" s="488">
        <v>0</v>
      </c>
      <c r="I209" s="488">
        <v>0</v>
      </c>
      <c r="J209" s="345">
        <v>0</v>
      </c>
    </row>
    <row r="210" spans="1:10" ht="15.75" hidden="1">
      <c r="A210" s="414"/>
      <c r="B210" s="414"/>
      <c r="C210" s="342"/>
      <c r="D210" s="342"/>
      <c r="E210" s="342"/>
      <c r="F210" s="342"/>
      <c r="G210" s="342"/>
      <c r="H210" s="488"/>
      <c r="I210" s="488"/>
      <c r="J210" s="345"/>
    </row>
    <row r="211" spans="1:10" ht="31.5" hidden="1">
      <c r="A211" s="415" t="s">
        <v>277</v>
      </c>
      <c r="B211" s="415"/>
      <c r="C211" s="342" t="s">
        <v>188</v>
      </c>
      <c r="D211" s="342" t="s">
        <v>191</v>
      </c>
      <c r="E211" s="342" t="s">
        <v>167</v>
      </c>
      <c r="F211" s="342" t="s">
        <v>275</v>
      </c>
      <c r="G211" s="342"/>
      <c r="H211" s="488">
        <f>H212</f>
        <v>0</v>
      </c>
      <c r="I211" s="488">
        <f>I212</f>
        <v>0</v>
      </c>
      <c r="J211" s="345">
        <f>J212</f>
        <v>0</v>
      </c>
    </row>
    <row r="212" spans="1:10" ht="31.5" hidden="1">
      <c r="A212" s="321" t="s">
        <v>254</v>
      </c>
      <c r="B212" s="321"/>
      <c r="C212" s="342" t="s">
        <v>188</v>
      </c>
      <c r="D212" s="342" t="s">
        <v>191</v>
      </c>
      <c r="E212" s="342" t="s">
        <v>167</v>
      </c>
      <c r="F212" s="342" t="s">
        <v>275</v>
      </c>
      <c r="G212" s="342" t="s">
        <v>160</v>
      </c>
      <c r="H212" s="488"/>
      <c r="I212" s="488"/>
      <c r="J212" s="345"/>
    </row>
    <row r="213" spans="1:10" ht="31.5" hidden="1">
      <c r="A213" s="415" t="s">
        <v>279</v>
      </c>
      <c r="B213" s="415"/>
      <c r="C213" s="342" t="s">
        <v>188</v>
      </c>
      <c r="D213" s="342" t="s">
        <v>191</v>
      </c>
      <c r="E213" s="342" t="s">
        <v>167</v>
      </c>
      <c r="F213" s="342" t="s">
        <v>276</v>
      </c>
      <c r="G213" s="342"/>
      <c r="H213" s="488">
        <f>H214</f>
        <v>0</v>
      </c>
      <c r="I213" s="488">
        <f>I214</f>
        <v>0</v>
      </c>
      <c r="J213" s="345">
        <f>J214</f>
        <v>0</v>
      </c>
    </row>
    <row r="214" spans="1:10" ht="31.5" hidden="1">
      <c r="A214" s="321" t="s">
        <v>254</v>
      </c>
      <c r="B214" s="321"/>
      <c r="C214" s="342" t="s">
        <v>188</v>
      </c>
      <c r="D214" s="342" t="s">
        <v>191</v>
      </c>
      <c r="E214" s="342" t="s">
        <v>167</v>
      </c>
      <c r="F214" s="342" t="s">
        <v>276</v>
      </c>
      <c r="G214" s="342" t="s">
        <v>160</v>
      </c>
      <c r="H214" s="488"/>
      <c r="I214" s="488"/>
      <c r="J214" s="345"/>
    </row>
    <row r="215" spans="1:10" s="9" customFormat="1" ht="21.75" customHeight="1">
      <c r="A215" s="330" t="s">
        <v>196</v>
      </c>
      <c r="B215" s="330"/>
      <c r="C215" s="341" t="s">
        <v>188</v>
      </c>
      <c r="D215" s="341" t="s">
        <v>197</v>
      </c>
      <c r="E215" s="341"/>
      <c r="F215" s="341"/>
      <c r="G215" s="341"/>
      <c r="H215" s="490">
        <f>H216</f>
        <v>10</v>
      </c>
      <c r="I215" s="490">
        <f>I216</f>
        <v>0</v>
      </c>
      <c r="J215" s="350">
        <f>J216</f>
        <v>0</v>
      </c>
    </row>
    <row r="216" spans="1:10" s="9" customFormat="1" ht="36" customHeight="1">
      <c r="A216" s="330" t="s">
        <v>164</v>
      </c>
      <c r="B216" s="330"/>
      <c r="C216" s="341" t="s">
        <v>188</v>
      </c>
      <c r="D216" s="341" t="s">
        <v>197</v>
      </c>
      <c r="E216" s="341" t="s">
        <v>191</v>
      </c>
      <c r="F216" s="341"/>
      <c r="G216" s="341"/>
      <c r="H216" s="490">
        <v>10</v>
      </c>
      <c r="I216" s="490">
        <v>0</v>
      </c>
      <c r="J216" s="350">
        <v>0</v>
      </c>
    </row>
    <row r="217" spans="1:10" s="9" customFormat="1" ht="18" customHeight="1" hidden="1">
      <c r="A217" s="325" t="s">
        <v>542</v>
      </c>
      <c r="B217" s="330"/>
      <c r="C217" s="341" t="s">
        <v>188</v>
      </c>
      <c r="D217" s="341" t="s">
        <v>197</v>
      </c>
      <c r="E217" s="341" t="s">
        <v>191</v>
      </c>
      <c r="F217" s="341" t="s">
        <v>324</v>
      </c>
      <c r="G217" s="341"/>
      <c r="H217" s="490">
        <f>H218</f>
        <v>15</v>
      </c>
      <c r="I217" s="490">
        <f aca="true" t="shared" si="11" ref="I217:J219">I218</f>
        <v>15</v>
      </c>
      <c r="J217" s="350">
        <f t="shared" si="11"/>
        <v>15</v>
      </c>
    </row>
    <row r="218" spans="1:10" ht="33" customHeight="1" hidden="1">
      <c r="A218" s="326" t="s">
        <v>543</v>
      </c>
      <c r="B218" s="416"/>
      <c r="C218" s="342" t="s">
        <v>188</v>
      </c>
      <c r="D218" s="342" t="s">
        <v>197</v>
      </c>
      <c r="E218" s="342" t="s">
        <v>191</v>
      </c>
      <c r="F218" s="342" t="s">
        <v>545</v>
      </c>
      <c r="G218" s="342"/>
      <c r="H218" s="394">
        <f>H219</f>
        <v>15</v>
      </c>
      <c r="I218" s="394">
        <f t="shared" si="11"/>
        <v>15</v>
      </c>
      <c r="J218" s="349">
        <f t="shared" si="11"/>
        <v>15</v>
      </c>
    </row>
    <row r="219" spans="1:10" ht="63" hidden="1">
      <c r="A219" s="325" t="s">
        <v>544</v>
      </c>
      <c r="B219" s="328"/>
      <c r="C219" s="342" t="s">
        <v>188</v>
      </c>
      <c r="D219" s="342" t="s">
        <v>197</v>
      </c>
      <c r="E219" s="342" t="s">
        <v>191</v>
      </c>
      <c r="F219" s="342" t="s">
        <v>546</v>
      </c>
      <c r="G219" s="342"/>
      <c r="H219" s="394">
        <f>H220</f>
        <v>15</v>
      </c>
      <c r="I219" s="394">
        <f t="shared" si="11"/>
        <v>15</v>
      </c>
      <c r="J219" s="349">
        <f t="shared" si="11"/>
        <v>15</v>
      </c>
    </row>
    <row r="220" spans="1:10" ht="31.5" hidden="1">
      <c r="A220" s="328" t="s">
        <v>254</v>
      </c>
      <c r="B220" s="328"/>
      <c r="C220" s="342" t="s">
        <v>188</v>
      </c>
      <c r="D220" s="342" t="s">
        <v>197</v>
      </c>
      <c r="E220" s="342" t="s">
        <v>191</v>
      </c>
      <c r="F220" s="342" t="s">
        <v>546</v>
      </c>
      <c r="G220" s="342" t="s">
        <v>160</v>
      </c>
      <c r="H220" s="394">
        <v>15</v>
      </c>
      <c r="I220" s="394">
        <v>15</v>
      </c>
      <c r="J220" s="349">
        <v>15</v>
      </c>
    </row>
    <row r="221" spans="1:10" ht="15.75" hidden="1">
      <c r="A221" s="328" t="s">
        <v>170</v>
      </c>
      <c r="B221" s="328"/>
      <c r="C221" s="342" t="s">
        <v>188</v>
      </c>
      <c r="D221" s="342" t="s">
        <v>197</v>
      </c>
      <c r="E221" s="342" t="s">
        <v>191</v>
      </c>
      <c r="F221" s="342" t="s">
        <v>165</v>
      </c>
      <c r="G221" s="342" t="s">
        <v>160</v>
      </c>
      <c r="H221" s="488">
        <v>0</v>
      </c>
      <c r="I221" s="488">
        <v>0</v>
      </c>
      <c r="J221" s="345">
        <v>0</v>
      </c>
    </row>
    <row r="222" spans="1:10" ht="15.75" hidden="1">
      <c r="A222" s="329" t="s">
        <v>175</v>
      </c>
      <c r="B222" s="329"/>
      <c r="C222" s="342" t="s">
        <v>188</v>
      </c>
      <c r="D222" s="342" t="s">
        <v>197</v>
      </c>
      <c r="E222" s="342" t="s">
        <v>191</v>
      </c>
      <c r="F222" s="342" t="s">
        <v>165</v>
      </c>
      <c r="G222" s="342" t="s">
        <v>160</v>
      </c>
      <c r="H222" s="394">
        <v>0</v>
      </c>
      <c r="I222" s="394">
        <v>0</v>
      </c>
      <c r="J222" s="349">
        <v>0</v>
      </c>
    </row>
    <row r="223" spans="1:10" s="9" customFormat="1" ht="20.25" customHeight="1">
      <c r="A223" s="344" t="s">
        <v>222</v>
      </c>
      <c r="B223" s="344"/>
      <c r="C223" s="341" t="s">
        <v>188</v>
      </c>
      <c r="D223" s="341" t="s">
        <v>198</v>
      </c>
      <c r="E223" s="341"/>
      <c r="F223" s="341"/>
      <c r="G223" s="341"/>
      <c r="H223" s="490">
        <f>H224</f>
        <v>2780.527</v>
      </c>
      <c r="I223" s="490">
        <f>I224</f>
        <v>2671.71</v>
      </c>
      <c r="J223" s="350">
        <f>J224</f>
        <v>2596.45</v>
      </c>
    </row>
    <row r="224" spans="1:10" s="9" customFormat="1" ht="18" customHeight="1">
      <c r="A224" s="330" t="s">
        <v>65</v>
      </c>
      <c r="B224" s="330"/>
      <c r="C224" s="341" t="s">
        <v>188</v>
      </c>
      <c r="D224" s="341" t="s">
        <v>198</v>
      </c>
      <c r="E224" s="341" t="s">
        <v>157</v>
      </c>
      <c r="F224" s="341"/>
      <c r="G224" s="341"/>
      <c r="H224" s="490">
        <f>2!H209</f>
        <v>2780.527</v>
      </c>
      <c r="I224" s="490">
        <v>2671.71</v>
      </c>
      <c r="J224" s="350">
        <v>2596.45</v>
      </c>
    </row>
    <row r="225" spans="1:10" ht="15.75" hidden="1">
      <c r="A225" s="326" t="s">
        <v>547</v>
      </c>
      <c r="B225" s="328"/>
      <c r="C225" s="342" t="s">
        <v>188</v>
      </c>
      <c r="D225" s="342" t="s">
        <v>198</v>
      </c>
      <c r="E225" s="342" t="s">
        <v>157</v>
      </c>
      <c r="F225" s="342" t="s">
        <v>325</v>
      </c>
      <c r="G225" s="342"/>
      <c r="H225" s="394">
        <f>H228</f>
        <v>2989.32</v>
      </c>
      <c r="I225" s="394">
        <f>I228</f>
        <v>2989.32</v>
      </c>
      <c r="J225" s="349">
        <f>J228</f>
        <v>2989.32</v>
      </c>
    </row>
    <row r="226" spans="1:10" ht="15.75" hidden="1">
      <c r="A226" s="328" t="s">
        <v>219</v>
      </c>
      <c r="B226" s="328"/>
      <c r="C226" s="342" t="s">
        <v>188</v>
      </c>
      <c r="D226" s="342" t="s">
        <v>198</v>
      </c>
      <c r="E226" s="342" t="s">
        <v>157</v>
      </c>
      <c r="F226" s="342" t="s">
        <v>326</v>
      </c>
      <c r="G226" s="342"/>
      <c r="H226" s="394">
        <f>H227</f>
        <v>0</v>
      </c>
      <c r="I226" s="394">
        <f>I227</f>
        <v>0</v>
      </c>
      <c r="J226" s="349">
        <f>J227</f>
        <v>0</v>
      </c>
    </row>
    <row r="227" spans="1:10" ht="31.5" hidden="1">
      <c r="A227" s="328" t="s">
        <v>151</v>
      </c>
      <c r="B227" s="328"/>
      <c r="C227" s="342" t="s">
        <v>188</v>
      </c>
      <c r="D227" s="342" t="s">
        <v>198</v>
      </c>
      <c r="E227" s="342" t="s">
        <v>157</v>
      </c>
      <c r="F227" s="342" t="s">
        <v>326</v>
      </c>
      <c r="G227" s="342" t="s">
        <v>160</v>
      </c>
      <c r="H227" s="394"/>
      <c r="I227" s="394"/>
      <c r="J227" s="349"/>
    </row>
    <row r="228" spans="1:10" ht="31.5" hidden="1">
      <c r="A228" s="326" t="s">
        <v>548</v>
      </c>
      <c r="B228" s="329"/>
      <c r="C228" s="342" t="s">
        <v>188</v>
      </c>
      <c r="D228" s="342" t="s">
        <v>198</v>
      </c>
      <c r="E228" s="342" t="s">
        <v>157</v>
      </c>
      <c r="F228" s="342" t="s">
        <v>550</v>
      </c>
      <c r="G228" s="342"/>
      <c r="H228" s="394">
        <f>H229+H234+H245</f>
        <v>2989.32</v>
      </c>
      <c r="I228" s="394">
        <f>I229+I234+I245</f>
        <v>2989.32</v>
      </c>
      <c r="J228" s="349">
        <f>J229+J234+J245</f>
        <v>2989.32</v>
      </c>
    </row>
    <row r="229" spans="1:10" ht="16.5" customHeight="1" hidden="1">
      <c r="A229" s="326" t="s">
        <v>549</v>
      </c>
      <c r="B229" s="328"/>
      <c r="C229" s="342" t="s">
        <v>188</v>
      </c>
      <c r="D229" s="342" t="s">
        <v>198</v>
      </c>
      <c r="E229" s="342" t="s">
        <v>157</v>
      </c>
      <c r="F229" s="342" t="s">
        <v>551</v>
      </c>
      <c r="G229" s="342"/>
      <c r="H229" s="489">
        <f>2289.92+H231+H232</f>
        <v>2989.32</v>
      </c>
      <c r="I229" s="489">
        <f>2289.92+I231+I232</f>
        <v>2989.32</v>
      </c>
      <c r="J229" s="346">
        <f>2289.92+J231+J232</f>
        <v>2989.32</v>
      </c>
    </row>
    <row r="230" spans="1:10" ht="63" customHeight="1" hidden="1">
      <c r="A230" s="328" t="s">
        <v>149</v>
      </c>
      <c r="B230" s="328"/>
      <c r="C230" s="342" t="s">
        <v>188</v>
      </c>
      <c r="D230" s="342" t="s">
        <v>198</v>
      </c>
      <c r="E230" s="342" t="s">
        <v>157</v>
      </c>
      <c r="F230" s="342" t="s">
        <v>551</v>
      </c>
      <c r="G230" s="342" t="s">
        <v>150</v>
      </c>
      <c r="H230" s="489">
        <v>2289.92</v>
      </c>
      <c r="I230" s="489">
        <v>2289.92</v>
      </c>
      <c r="J230" s="346">
        <v>2289.92</v>
      </c>
    </row>
    <row r="231" spans="1:10" ht="32.25" customHeight="1" hidden="1">
      <c r="A231" s="328" t="s">
        <v>254</v>
      </c>
      <c r="B231" s="328"/>
      <c r="C231" s="342" t="s">
        <v>188</v>
      </c>
      <c r="D231" s="342" t="s">
        <v>198</v>
      </c>
      <c r="E231" s="342" t="s">
        <v>157</v>
      </c>
      <c r="F231" s="342" t="s">
        <v>551</v>
      </c>
      <c r="G231" s="342" t="s">
        <v>160</v>
      </c>
      <c r="H231" s="489">
        <v>699</v>
      </c>
      <c r="I231" s="489">
        <v>699</v>
      </c>
      <c r="J231" s="346">
        <v>699</v>
      </c>
    </row>
    <row r="232" spans="1:10" ht="17.25" customHeight="1" hidden="1">
      <c r="A232" s="329" t="s">
        <v>152</v>
      </c>
      <c r="B232" s="329"/>
      <c r="C232" s="342" t="s">
        <v>188</v>
      </c>
      <c r="D232" s="342" t="s">
        <v>198</v>
      </c>
      <c r="E232" s="342" t="s">
        <v>157</v>
      </c>
      <c r="F232" s="342" t="s">
        <v>551</v>
      </c>
      <c r="G232" s="342" t="s">
        <v>153</v>
      </c>
      <c r="H232" s="489">
        <v>0.4</v>
      </c>
      <c r="I232" s="489">
        <v>0.4</v>
      </c>
      <c r="J232" s="346">
        <v>0.4</v>
      </c>
    </row>
    <row r="233" spans="1:10" ht="15" customHeight="1" hidden="1">
      <c r="A233" s="328" t="s">
        <v>163</v>
      </c>
      <c r="B233" s="328"/>
      <c r="C233" s="342" t="s">
        <v>188</v>
      </c>
      <c r="D233" s="342" t="s">
        <v>198</v>
      </c>
      <c r="E233" s="342" t="s">
        <v>157</v>
      </c>
      <c r="F233" s="417" t="s">
        <v>327</v>
      </c>
      <c r="G233" s="342" t="s">
        <v>150</v>
      </c>
      <c r="H233" s="489">
        <v>0</v>
      </c>
      <c r="I233" s="489">
        <v>0</v>
      </c>
      <c r="J233" s="346">
        <v>0</v>
      </c>
    </row>
    <row r="234" spans="1:10" ht="31.5" hidden="1">
      <c r="A234" s="328" t="s">
        <v>254</v>
      </c>
      <c r="B234" s="328"/>
      <c r="C234" s="342" t="s">
        <v>188</v>
      </c>
      <c r="D234" s="342" t="s">
        <v>198</v>
      </c>
      <c r="E234" s="342" t="s">
        <v>157</v>
      </c>
      <c r="F234" s="342" t="s">
        <v>327</v>
      </c>
      <c r="G234" s="342" t="s">
        <v>160</v>
      </c>
      <c r="H234" s="489">
        <v>0</v>
      </c>
      <c r="I234" s="489">
        <v>0</v>
      </c>
      <c r="J234" s="346">
        <v>0</v>
      </c>
    </row>
    <row r="235" spans="1:10" ht="48" hidden="1" thickBot="1">
      <c r="A235" s="418" t="s">
        <v>445</v>
      </c>
      <c r="B235" s="419"/>
      <c r="C235" s="420" t="s">
        <v>188</v>
      </c>
      <c r="D235" s="420" t="s">
        <v>198</v>
      </c>
      <c r="E235" s="420" t="s">
        <v>157</v>
      </c>
      <c r="F235" s="421">
        <v>70000000000</v>
      </c>
      <c r="G235" s="420"/>
      <c r="H235" s="491">
        <f>H236</f>
        <v>0</v>
      </c>
      <c r="I235" s="491">
        <f aca="true" t="shared" si="12" ref="I235:J237">I236</f>
        <v>0</v>
      </c>
      <c r="J235" s="351">
        <f t="shared" si="12"/>
        <v>0</v>
      </c>
    </row>
    <row r="236" spans="1:10" ht="16.5" hidden="1" thickBot="1">
      <c r="A236" s="422" t="s">
        <v>446</v>
      </c>
      <c r="B236" s="419"/>
      <c r="C236" s="420" t="s">
        <v>188</v>
      </c>
      <c r="D236" s="420" t="s">
        <v>198</v>
      </c>
      <c r="E236" s="420" t="s">
        <v>157</v>
      </c>
      <c r="F236" s="423">
        <v>7000100000</v>
      </c>
      <c r="G236" s="420"/>
      <c r="H236" s="491">
        <f>H237</f>
        <v>0</v>
      </c>
      <c r="I236" s="491">
        <f t="shared" si="12"/>
        <v>0</v>
      </c>
      <c r="J236" s="351">
        <f t="shared" si="12"/>
        <v>0</v>
      </c>
    </row>
    <row r="237" spans="1:10" ht="16.5" hidden="1" thickBot="1">
      <c r="A237" s="424" t="s">
        <v>447</v>
      </c>
      <c r="B237" s="419"/>
      <c r="C237" s="420" t="s">
        <v>188</v>
      </c>
      <c r="D237" s="420" t="s">
        <v>198</v>
      </c>
      <c r="E237" s="420" t="s">
        <v>157</v>
      </c>
      <c r="F237" s="423">
        <v>7000117001</v>
      </c>
      <c r="G237" s="420"/>
      <c r="H237" s="491">
        <f>H238</f>
        <v>0</v>
      </c>
      <c r="I237" s="491">
        <f t="shared" si="12"/>
        <v>0</v>
      </c>
      <c r="J237" s="351">
        <f t="shared" si="12"/>
        <v>0</v>
      </c>
    </row>
    <row r="238" spans="1:10" ht="32.25" hidden="1" thickBot="1">
      <c r="A238" s="424" t="s">
        <v>254</v>
      </c>
      <c r="B238" s="356"/>
      <c r="C238" s="420" t="s">
        <v>188</v>
      </c>
      <c r="D238" s="420" t="s">
        <v>198</v>
      </c>
      <c r="E238" s="420" t="s">
        <v>157</v>
      </c>
      <c r="F238" s="423">
        <v>7000117001</v>
      </c>
      <c r="G238" s="420" t="s">
        <v>160</v>
      </c>
      <c r="H238" s="491">
        <v>0</v>
      </c>
      <c r="I238" s="491">
        <v>0</v>
      </c>
      <c r="J238" s="351">
        <v>0</v>
      </c>
    </row>
    <row r="239" spans="1:10" ht="47.25" hidden="1">
      <c r="A239" s="425" t="s">
        <v>131</v>
      </c>
      <c r="B239" s="425"/>
      <c r="C239" s="342" t="s">
        <v>188</v>
      </c>
      <c r="D239" s="342" t="s">
        <v>198</v>
      </c>
      <c r="E239" s="342" t="s">
        <v>157</v>
      </c>
      <c r="F239" s="318" t="s">
        <v>132</v>
      </c>
      <c r="G239" s="342"/>
      <c r="H239" s="489">
        <f>H240</f>
        <v>0</v>
      </c>
      <c r="I239" s="489">
        <f>I240</f>
        <v>0</v>
      </c>
      <c r="J239" s="346">
        <f>J240</f>
        <v>0</v>
      </c>
    </row>
    <row r="240" spans="1:10" ht="31.5" hidden="1">
      <c r="A240" s="328" t="s">
        <v>254</v>
      </c>
      <c r="B240" s="328"/>
      <c r="C240" s="342" t="s">
        <v>188</v>
      </c>
      <c r="D240" s="342" t="s">
        <v>198</v>
      </c>
      <c r="E240" s="342" t="s">
        <v>157</v>
      </c>
      <c r="F240" s="318" t="s">
        <v>132</v>
      </c>
      <c r="G240" s="342" t="s">
        <v>160</v>
      </c>
      <c r="H240" s="489">
        <v>0</v>
      </c>
      <c r="I240" s="489">
        <v>0</v>
      </c>
      <c r="J240" s="346">
        <v>0</v>
      </c>
    </row>
    <row r="241" spans="1:10" ht="63" hidden="1">
      <c r="A241" s="426" t="s">
        <v>286</v>
      </c>
      <c r="B241" s="328"/>
      <c r="C241" s="342" t="s">
        <v>188</v>
      </c>
      <c r="D241" s="342" t="s">
        <v>198</v>
      </c>
      <c r="E241" s="342" t="s">
        <v>157</v>
      </c>
      <c r="F241" s="427">
        <v>7000000000</v>
      </c>
      <c r="G241" s="342"/>
      <c r="H241" s="489">
        <f>H242</f>
        <v>0</v>
      </c>
      <c r="I241" s="489">
        <f aca="true" t="shared" si="13" ref="I241:J243">I242</f>
        <v>0</v>
      </c>
      <c r="J241" s="346">
        <f t="shared" si="13"/>
        <v>0</v>
      </c>
    </row>
    <row r="242" spans="1:10" ht="63" hidden="1">
      <c r="A242" s="425" t="s">
        <v>287</v>
      </c>
      <c r="B242" s="328"/>
      <c r="C242" s="342" t="s">
        <v>188</v>
      </c>
      <c r="D242" s="342" t="s">
        <v>198</v>
      </c>
      <c r="E242" s="342" t="s">
        <v>157</v>
      </c>
      <c r="F242" s="318">
        <v>7001000000</v>
      </c>
      <c r="G242" s="342"/>
      <c r="H242" s="489">
        <f>H243</f>
        <v>0</v>
      </c>
      <c r="I242" s="489">
        <f t="shared" si="13"/>
        <v>0</v>
      </c>
      <c r="J242" s="346">
        <f t="shared" si="13"/>
        <v>0</v>
      </c>
    </row>
    <row r="243" spans="1:10" ht="31.5" hidden="1">
      <c r="A243" s="425" t="s">
        <v>288</v>
      </c>
      <c r="B243" s="328"/>
      <c r="C243" s="342" t="s">
        <v>188</v>
      </c>
      <c r="D243" s="342" t="s">
        <v>198</v>
      </c>
      <c r="E243" s="342" t="s">
        <v>157</v>
      </c>
      <c r="F243" s="318">
        <v>7001000005</v>
      </c>
      <c r="G243" s="342"/>
      <c r="H243" s="489">
        <f>H244</f>
        <v>0</v>
      </c>
      <c r="I243" s="489">
        <f t="shared" si="13"/>
        <v>0</v>
      </c>
      <c r="J243" s="346">
        <f t="shared" si="13"/>
        <v>0</v>
      </c>
    </row>
    <row r="244" spans="1:10" ht="31.5" hidden="1">
      <c r="A244" s="328" t="s">
        <v>254</v>
      </c>
      <c r="B244" s="328"/>
      <c r="C244" s="342" t="s">
        <v>188</v>
      </c>
      <c r="D244" s="342" t="s">
        <v>198</v>
      </c>
      <c r="E244" s="342" t="s">
        <v>157</v>
      </c>
      <c r="F244" s="318">
        <v>7001000005</v>
      </c>
      <c r="G244" s="342" t="s">
        <v>160</v>
      </c>
      <c r="H244" s="489">
        <v>0</v>
      </c>
      <c r="I244" s="489">
        <v>0</v>
      </c>
      <c r="J244" s="346">
        <v>0</v>
      </c>
    </row>
    <row r="245" spans="1:10" ht="15.75" hidden="1">
      <c r="A245" s="329" t="s">
        <v>152</v>
      </c>
      <c r="B245" s="329"/>
      <c r="C245" s="342" t="s">
        <v>188</v>
      </c>
      <c r="D245" s="342" t="s">
        <v>198</v>
      </c>
      <c r="E245" s="342" t="s">
        <v>157</v>
      </c>
      <c r="F245" s="342" t="s">
        <v>327</v>
      </c>
      <c r="G245" s="342" t="s">
        <v>153</v>
      </c>
      <c r="H245" s="489">
        <v>0</v>
      </c>
      <c r="I245" s="489">
        <v>0</v>
      </c>
      <c r="J245" s="346">
        <v>0</v>
      </c>
    </row>
    <row r="246" spans="1:10" s="9" customFormat="1" ht="18" customHeight="1">
      <c r="A246" s="330" t="s">
        <v>53</v>
      </c>
      <c r="B246" s="330"/>
      <c r="C246" s="341" t="s">
        <v>188</v>
      </c>
      <c r="D246" s="341" t="s">
        <v>201</v>
      </c>
      <c r="E246" s="341"/>
      <c r="F246" s="341"/>
      <c r="G246" s="341"/>
      <c r="H246" s="490">
        <f>H247</f>
        <v>180</v>
      </c>
      <c r="I246" s="490">
        <f aca="true" t="shared" si="14" ref="I246:J250">I247</f>
        <v>148.32</v>
      </c>
      <c r="J246" s="350">
        <f t="shared" si="14"/>
        <v>146.85</v>
      </c>
    </row>
    <row r="247" spans="1:10" s="9" customFormat="1" ht="19.5" customHeight="1">
      <c r="A247" s="330" t="s">
        <v>202</v>
      </c>
      <c r="B247" s="330"/>
      <c r="C247" s="341" t="s">
        <v>188</v>
      </c>
      <c r="D247" s="341" t="s">
        <v>201</v>
      </c>
      <c r="E247" s="341" t="s">
        <v>157</v>
      </c>
      <c r="F247" s="341"/>
      <c r="G247" s="341"/>
      <c r="H247" s="490">
        <f>H248</f>
        <v>180</v>
      </c>
      <c r="I247" s="490">
        <v>148.32</v>
      </c>
      <c r="J247" s="350">
        <v>146.85</v>
      </c>
    </row>
    <row r="248" spans="1:10" ht="21" customHeight="1" hidden="1">
      <c r="A248" s="326" t="s">
        <v>552</v>
      </c>
      <c r="B248" s="328"/>
      <c r="C248" s="342" t="s">
        <v>188</v>
      </c>
      <c r="D248" s="342" t="s">
        <v>201</v>
      </c>
      <c r="E248" s="342" t="s">
        <v>157</v>
      </c>
      <c r="F248" s="342" t="s">
        <v>323</v>
      </c>
      <c r="G248" s="342"/>
      <c r="H248" s="394">
        <f>H249</f>
        <v>180</v>
      </c>
      <c r="I248" s="394">
        <f t="shared" si="14"/>
        <v>180</v>
      </c>
      <c r="J248" s="349">
        <f t="shared" si="14"/>
        <v>180</v>
      </c>
    </row>
    <row r="249" spans="1:10" ht="31.5" hidden="1">
      <c r="A249" s="326" t="s">
        <v>203</v>
      </c>
      <c r="B249" s="328"/>
      <c r="C249" s="342" t="s">
        <v>188</v>
      </c>
      <c r="D249" s="342" t="s">
        <v>201</v>
      </c>
      <c r="E249" s="342" t="s">
        <v>157</v>
      </c>
      <c r="F249" s="342" t="s">
        <v>554</v>
      </c>
      <c r="G249" s="342"/>
      <c r="H249" s="394">
        <f>H250</f>
        <v>180</v>
      </c>
      <c r="I249" s="394">
        <f t="shared" si="14"/>
        <v>180</v>
      </c>
      <c r="J249" s="349">
        <f t="shared" si="14"/>
        <v>180</v>
      </c>
    </row>
    <row r="250" spans="1:10" ht="64.5" customHeight="1" hidden="1">
      <c r="A250" s="328" t="s">
        <v>247</v>
      </c>
      <c r="B250" s="328"/>
      <c r="C250" s="342" t="s">
        <v>188</v>
      </c>
      <c r="D250" s="342" t="s">
        <v>201</v>
      </c>
      <c r="E250" s="342" t="s">
        <v>157</v>
      </c>
      <c r="F250" s="342" t="s">
        <v>553</v>
      </c>
      <c r="G250" s="342"/>
      <c r="H250" s="394">
        <f>H251</f>
        <v>180</v>
      </c>
      <c r="I250" s="394">
        <f t="shared" si="14"/>
        <v>180</v>
      </c>
      <c r="J250" s="349">
        <f t="shared" si="14"/>
        <v>180</v>
      </c>
    </row>
    <row r="251" spans="1:10" ht="12" customHeight="1" hidden="1">
      <c r="A251" s="329" t="s">
        <v>410</v>
      </c>
      <c r="B251" s="329"/>
      <c r="C251" s="342" t="s">
        <v>188</v>
      </c>
      <c r="D251" s="342" t="s">
        <v>201</v>
      </c>
      <c r="E251" s="342" t="s">
        <v>157</v>
      </c>
      <c r="F251" s="342" t="s">
        <v>553</v>
      </c>
      <c r="G251" s="342" t="s">
        <v>177</v>
      </c>
      <c r="H251" s="394">
        <v>180</v>
      </c>
      <c r="I251" s="394">
        <v>180</v>
      </c>
      <c r="J251" s="349">
        <v>180</v>
      </c>
    </row>
    <row r="252" spans="1:10" ht="21" customHeight="1" hidden="1" thickBot="1">
      <c r="A252" s="456" t="s">
        <v>578</v>
      </c>
      <c r="B252" s="329"/>
      <c r="C252" s="342"/>
      <c r="D252" s="341" t="s">
        <v>181</v>
      </c>
      <c r="E252" s="342"/>
      <c r="F252" s="342"/>
      <c r="G252" s="342"/>
      <c r="H252" s="490">
        <f>H253</f>
        <v>0</v>
      </c>
      <c r="I252" s="490">
        <f>I253</f>
        <v>0</v>
      </c>
      <c r="J252" s="350">
        <f>J253</f>
        <v>0</v>
      </c>
    </row>
    <row r="253" spans="1:10" ht="21" customHeight="1" hidden="1" thickBot="1">
      <c r="A253" s="454" t="s">
        <v>579</v>
      </c>
      <c r="B253" s="329"/>
      <c r="C253" s="342"/>
      <c r="D253" s="341" t="s">
        <v>181</v>
      </c>
      <c r="E253" s="341" t="s">
        <v>157</v>
      </c>
      <c r="F253" s="342"/>
      <c r="G253" s="342"/>
      <c r="H253" s="490">
        <v>0</v>
      </c>
      <c r="I253" s="490">
        <v>0</v>
      </c>
      <c r="J253" s="350">
        <v>0</v>
      </c>
    </row>
    <row r="254" spans="1:10" ht="19.5" customHeight="1">
      <c r="A254" s="330" t="s">
        <v>180</v>
      </c>
      <c r="B254" s="330"/>
      <c r="C254" s="341" t="s">
        <v>188</v>
      </c>
      <c r="D254" s="341" t="s">
        <v>64</v>
      </c>
      <c r="E254" s="341"/>
      <c r="F254" s="341"/>
      <c r="G254" s="341"/>
      <c r="H254" s="490">
        <f>H255</f>
        <v>0.36</v>
      </c>
      <c r="I254" s="490">
        <f aca="true" t="shared" si="15" ref="I254:J257">I255</f>
        <v>5.09</v>
      </c>
      <c r="J254" s="350">
        <f t="shared" si="15"/>
        <v>7.19</v>
      </c>
    </row>
    <row r="255" spans="1:10" ht="33" customHeight="1">
      <c r="A255" s="330" t="s">
        <v>228</v>
      </c>
      <c r="B255" s="330"/>
      <c r="C255" s="341" t="s">
        <v>188</v>
      </c>
      <c r="D255" s="341" t="s">
        <v>64</v>
      </c>
      <c r="E255" s="341" t="s">
        <v>157</v>
      </c>
      <c r="F255" s="341"/>
      <c r="G255" s="341"/>
      <c r="H255" s="490">
        <f>H256</f>
        <v>0.36</v>
      </c>
      <c r="I255" s="490">
        <v>5.09</v>
      </c>
      <c r="J255" s="350">
        <v>7.19</v>
      </c>
    </row>
    <row r="256" spans="1:10" ht="13.5" customHeight="1" hidden="1">
      <c r="A256" s="326" t="s">
        <v>555</v>
      </c>
      <c r="B256" s="328"/>
      <c r="C256" s="342" t="s">
        <v>188</v>
      </c>
      <c r="D256" s="342" t="s">
        <v>64</v>
      </c>
      <c r="E256" s="342" t="s">
        <v>157</v>
      </c>
      <c r="F256" s="342" t="s">
        <v>328</v>
      </c>
      <c r="G256" s="342"/>
      <c r="H256" s="394">
        <f>H257</f>
        <v>0.36</v>
      </c>
      <c r="I256" s="394">
        <f t="shared" si="15"/>
        <v>0.36</v>
      </c>
      <c r="J256" s="349">
        <f t="shared" si="15"/>
        <v>0.36</v>
      </c>
    </row>
    <row r="257" spans="1:10" ht="15" customHeight="1" hidden="1">
      <c r="A257" s="329" t="s">
        <v>556</v>
      </c>
      <c r="B257" s="328"/>
      <c r="C257" s="342" t="s">
        <v>188</v>
      </c>
      <c r="D257" s="342" t="s">
        <v>64</v>
      </c>
      <c r="E257" s="342" t="s">
        <v>157</v>
      </c>
      <c r="F257" s="342" t="s">
        <v>559</v>
      </c>
      <c r="G257" s="342"/>
      <c r="H257" s="394">
        <f>H258</f>
        <v>0.36</v>
      </c>
      <c r="I257" s="394">
        <f t="shared" si="15"/>
        <v>0.36</v>
      </c>
      <c r="J257" s="349">
        <f t="shared" si="15"/>
        <v>0.36</v>
      </c>
    </row>
    <row r="258" spans="1:10" ht="13.5" customHeight="1" hidden="1">
      <c r="A258" s="329" t="s">
        <v>557</v>
      </c>
      <c r="B258" s="329"/>
      <c r="C258" s="342" t="s">
        <v>188</v>
      </c>
      <c r="D258" s="342" t="s">
        <v>64</v>
      </c>
      <c r="E258" s="342" t="s">
        <v>157</v>
      </c>
      <c r="F258" s="342" t="s">
        <v>558</v>
      </c>
      <c r="G258" s="342"/>
      <c r="H258" s="394">
        <v>0.36</v>
      </c>
      <c r="I258" s="394">
        <v>0.36</v>
      </c>
      <c r="J258" s="349">
        <v>0.36</v>
      </c>
    </row>
    <row r="259" spans="1:10" ht="9" customHeight="1" hidden="1">
      <c r="A259" s="329" t="s">
        <v>182</v>
      </c>
      <c r="B259" s="329"/>
      <c r="C259" s="342"/>
      <c r="D259" s="342" t="s">
        <v>64</v>
      </c>
      <c r="E259" s="342" t="s">
        <v>157</v>
      </c>
      <c r="F259" s="342" t="s">
        <v>558</v>
      </c>
      <c r="G259" s="342" t="s">
        <v>154</v>
      </c>
      <c r="H259" s="394">
        <v>0.36</v>
      </c>
      <c r="I259" s="394">
        <v>0.36</v>
      </c>
      <c r="J259" s="349">
        <v>0.36</v>
      </c>
    </row>
    <row r="260" spans="1:10" s="9" customFormat="1" ht="34.5" customHeight="1">
      <c r="A260" s="330" t="s">
        <v>224</v>
      </c>
      <c r="B260" s="330"/>
      <c r="C260" s="341" t="s">
        <v>188</v>
      </c>
      <c r="D260" s="341" t="s">
        <v>189</v>
      </c>
      <c r="E260" s="341"/>
      <c r="F260" s="341"/>
      <c r="G260" s="341"/>
      <c r="H260" s="490">
        <f>H261</f>
        <v>235.18</v>
      </c>
      <c r="I260" s="490">
        <f>I261</f>
        <v>23.74</v>
      </c>
      <c r="J260" s="350">
        <f>J261</f>
        <v>23.74</v>
      </c>
    </row>
    <row r="261" spans="1:10" ht="21.75" customHeight="1">
      <c r="A261" s="329" t="s">
        <v>255</v>
      </c>
      <c r="B261" s="329"/>
      <c r="C261" s="342" t="s">
        <v>188</v>
      </c>
      <c r="D261" s="341" t="s">
        <v>189</v>
      </c>
      <c r="E261" s="341" t="s">
        <v>167</v>
      </c>
      <c r="F261" s="341"/>
      <c r="G261" s="341"/>
      <c r="H261" s="487">
        <v>235.18</v>
      </c>
      <c r="I261" s="487">
        <v>23.74</v>
      </c>
      <c r="J261" s="343">
        <v>23.74</v>
      </c>
    </row>
    <row r="262" spans="1:8" ht="15.75" hidden="1">
      <c r="A262" s="326" t="s">
        <v>560</v>
      </c>
      <c r="B262" s="329"/>
      <c r="C262" s="342" t="s">
        <v>188</v>
      </c>
      <c r="D262" s="342" t="s">
        <v>189</v>
      </c>
      <c r="E262" s="342" t="s">
        <v>167</v>
      </c>
      <c r="F262" s="342" t="s">
        <v>329</v>
      </c>
      <c r="G262" s="342"/>
      <c r="H262" s="349">
        <f>H263</f>
        <v>137.91</v>
      </c>
    </row>
    <row r="263" spans="1:8" ht="63" hidden="1">
      <c r="A263" s="428" t="s">
        <v>54</v>
      </c>
      <c r="B263" s="428"/>
      <c r="C263" s="342" t="s">
        <v>188</v>
      </c>
      <c r="D263" s="342" t="s">
        <v>189</v>
      </c>
      <c r="E263" s="342" t="s">
        <v>167</v>
      </c>
      <c r="F263" s="342" t="s">
        <v>561</v>
      </c>
      <c r="G263" s="342"/>
      <c r="H263" s="349">
        <f>H264+H269+H266</f>
        <v>137.91</v>
      </c>
    </row>
    <row r="264" spans="1:8" s="9" customFormat="1" ht="47.25" hidden="1">
      <c r="A264" s="344" t="s">
        <v>55</v>
      </c>
      <c r="B264" s="344"/>
      <c r="C264" s="341" t="s">
        <v>188</v>
      </c>
      <c r="D264" s="341" t="s">
        <v>189</v>
      </c>
      <c r="E264" s="341" t="s">
        <v>167</v>
      </c>
      <c r="F264" s="342" t="s">
        <v>562</v>
      </c>
      <c r="G264" s="341"/>
      <c r="H264" s="350">
        <f>H265</f>
        <v>82.55</v>
      </c>
    </row>
    <row r="265" spans="1:8" ht="15.75" hidden="1">
      <c r="A265" s="328" t="s">
        <v>73</v>
      </c>
      <c r="B265" s="328"/>
      <c r="C265" s="342" t="s">
        <v>188</v>
      </c>
      <c r="D265" s="342" t="s">
        <v>189</v>
      </c>
      <c r="E265" s="342" t="s">
        <v>167</v>
      </c>
      <c r="F265" s="342" t="s">
        <v>562</v>
      </c>
      <c r="G265" s="342" t="s">
        <v>159</v>
      </c>
      <c r="H265" s="345">
        <v>82.55</v>
      </c>
    </row>
    <row r="266" spans="1:8" ht="32.25" customHeight="1" hidden="1">
      <c r="A266" s="344" t="s">
        <v>405</v>
      </c>
      <c r="B266" s="328"/>
      <c r="C266" s="342" t="s">
        <v>188</v>
      </c>
      <c r="D266" s="342" t="s">
        <v>189</v>
      </c>
      <c r="E266" s="342" t="s">
        <v>167</v>
      </c>
      <c r="F266" s="341" t="s">
        <v>563</v>
      </c>
      <c r="G266" s="342" t="s">
        <v>159</v>
      </c>
      <c r="H266" s="429">
        <f>H267</f>
        <v>18.44</v>
      </c>
    </row>
    <row r="267" spans="1:8" ht="18" customHeight="1" hidden="1">
      <c r="A267" s="328" t="s">
        <v>73</v>
      </c>
      <c r="B267" s="328"/>
      <c r="C267" s="342" t="s">
        <v>188</v>
      </c>
      <c r="D267" s="342" t="s">
        <v>189</v>
      </c>
      <c r="E267" s="342" t="s">
        <v>167</v>
      </c>
      <c r="F267" s="341" t="s">
        <v>563</v>
      </c>
      <c r="G267" s="342" t="s">
        <v>159</v>
      </c>
      <c r="H267" s="413">
        <v>18.44</v>
      </c>
    </row>
    <row r="268" spans="1:8" ht="31.5" hidden="1">
      <c r="A268" s="428" t="s">
        <v>17</v>
      </c>
      <c r="B268" s="428"/>
      <c r="C268" s="342" t="s">
        <v>188</v>
      </c>
      <c r="D268" s="342" t="s">
        <v>189</v>
      </c>
      <c r="E268" s="342" t="s">
        <v>167</v>
      </c>
      <c r="F268" s="342" t="s">
        <v>330</v>
      </c>
      <c r="G268" s="342" t="s">
        <v>159</v>
      </c>
      <c r="H268" s="349">
        <v>25.6</v>
      </c>
    </row>
    <row r="269" spans="1:8" s="9" customFormat="1" ht="27.75" customHeight="1" hidden="1">
      <c r="A269" s="430" t="s">
        <v>280</v>
      </c>
      <c r="B269" s="430"/>
      <c r="C269" s="341" t="s">
        <v>188</v>
      </c>
      <c r="D269" s="341" t="s">
        <v>189</v>
      </c>
      <c r="E269" s="341" t="s">
        <v>167</v>
      </c>
      <c r="F269" s="342" t="s">
        <v>564</v>
      </c>
      <c r="G269" s="341"/>
      <c r="H269" s="350">
        <v>36.92</v>
      </c>
    </row>
    <row r="270" spans="1:8" ht="17.25" customHeight="1" hidden="1">
      <c r="A270" s="328" t="s">
        <v>73</v>
      </c>
      <c r="B270" s="328"/>
      <c r="C270" s="342" t="s">
        <v>188</v>
      </c>
      <c r="D270" s="342" t="s">
        <v>189</v>
      </c>
      <c r="E270" s="342" t="s">
        <v>167</v>
      </c>
      <c r="F270" s="342" t="s">
        <v>564</v>
      </c>
      <c r="G270" s="342" t="s">
        <v>159</v>
      </c>
      <c r="H270" s="349">
        <v>36.92</v>
      </c>
    </row>
    <row r="271" spans="1:8" ht="18.75" hidden="1">
      <c r="A271" s="282" t="s">
        <v>42</v>
      </c>
      <c r="B271" s="282"/>
      <c r="C271" s="280" t="s">
        <v>188</v>
      </c>
      <c r="D271" s="280" t="s">
        <v>189</v>
      </c>
      <c r="E271" s="280" t="s">
        <v>167</v>
      </c>
      <c r="F271" s="280" t="s">
        <v>56</v>
      </c>
      <c r="G271" s="280" t="s">
        <v>159</v>
      </c>
      <c r="H271" s="283">
        <v>22.9</v>
      </c>
    </row>
    <row r="272" spans="1:8" ht="18.75" hidden="1">
      <c r="A272" s="281" t="s">
        <v>15</v>
      </c>
      <c r="B272" s="281"/>
      <c r="C272" s="280" t="s">
        <v>188</v>
      </c>
      <c r="D272" s="280" t="s">
        <v>189</v>
      </c>
      <c r="E272" s="280" t="s">
        <v>167</v>
      </c>
      <c r="F272" s="280" t="s">
        <v>56</v>
      </c>
      <c r="G272" s="280" t="s">
        <v>159</v>
      </c>
      <c r="H272" s="283">
        <v>22.9</v>
      </c>
    </row>
    <row r="273" spans="1:8" ht="37.5" hidden="1">
      <c r="A273" s="282" t="s">
        <v>17</v>
      </c>
      <c r="B273" s="282"/>
      <c r="C273" s="280" t="s">
        <v>188</v>
      </c>
      <c r="D273" s="280" t="s">
        <v>189</v>
      </c>
      <c r="E273" s="280" t="s">
        <v>167</v>
      </c>
      <c r="F273" s="280" t="s">
        <v>56</v>
      </c>
      <c r="G273" s="280" t="s">
        <v>159</v>
      </c>
      <c r="H273" s="283">
        <v>22.9</v>
      </c>
    </row>
    <row r="274" spans="1:8" ht="18.75">
      <c r="A274" s="286"/>
      <c r="B274" s="286"/>
      <c r="C274" s="278"/>
      <c r="D274" s="278"/>
      <c r="E274" s="278"/>
      <c r="F274" s="278"/>
      <c r="G274" s="278"/>
      <c r="H274" s="287"/>
    </row>
    <row r="275" spans="1:8" ht="18.75" hidden="1">
      <c r="A275" s="286" t="s">
        <v>75</v>
      </c>
      <c r="B275" s="286"/>
      <c r="C275" s="278"/>
      <c r="D275" s="278" t="s">
        <v>141</v>
      </c>
      <c r="E275" s="278"/>
      <c r="F275" s="278"/>
      <c r="G275" s="278"/>
      <c r="H275" s="284"/>
    </row>
    <row r="276" spans="1:8" ht="18.75" hidden="1">
      <c r="A276" s="288"/>
      <c r="B276" s="288"/>
      <c r="C276" s="278"/>
      <c r="D276" s="289"/>
      <c r="E276" s="289"/>
      <c r="F276" s="289"/>
      <c r="G276" s="289"/>
      <c r="H276" s="290"/>
    </row>
    <row r="277" spans="1:8" ht="18.75">
      <c r="A277" s="291"/>
      <c r="B277" s="291"/>
      <c r="C277" s="289"/>
      <c r="D277" s="289"/>
      <c r="E277" s="289"/>
      <c r="F277" s="289"/>
      <c r="G277" s="289"/>
      <c r="H277" s="290"/>
    </row>
    <row r="278" spans="1:8" ht="18.75">
      <c r="A278" s="286"/>
      <c r="B278" s="286"/>
      <c r="C278" s="278"/>
      <c r="D278" s="278"/>
      <c r="E278" s="278"/>
      <c r="F278" s="278"/>
      <c r="G278" s="278"/>
      <c r="H278" s="284"/>
    </row>
    <row r="279" spans="1:8" ht="18.75">
      <c r="A279" s="286"/>
      <c r="B279" s="286"/>
      <c r="C279" s="278"/>
      <c r="D279" s="278"/>
      <c r="E279" s="278"/>
      <c r="F279" s="278"/>
      <c r="G279" s="278"/>
      <c r="H279" s="284"/>
    </row>
    <row r="280" spans="1:8" ht="15">
      <c r="A280" s="105"/>
      <c r="B280" s="105"/>
      <c r="C280" s="77"/>
      <c r="D280" s="77"/>
      <c r="E280" s="77"/>
      <c r="F280" s="77"/>
      <c r="G280" s="77"/>
      <c r="H280" s="106"/>
    </row>
    <row r="281" spans="1:8" ht="15">
      <c r="A281" s="105"/>
      <c r="B281" s="105"/>
      <c r="C281" s="77"/>
      <c r="D281" s="77"/>
      <c r="E281" s="77"/>
      <c r="F281" s="77"/>
      <c r="G281" s="77"/>
      <c r="H281" s="106"/>
    </row>
    <row r="282" spans="1:8" ht="15">
      <c r="A282" s="110"/>
      <c r="B282" s="110"/>
      <c r="C282" s="107"/>
      <c r="D282" s="107"/>
      <c r="E282" s="107"/>
      <c r="F282" s="107"/>
      <c r="G282" s="77"/>
      <c r="H282" s="106"/>
    </row>
    <row r="283" spans="1:8" ht="14.25">
      <c r="A283" s="109"/>
      <c r="B283" s="109"/>
      <c r="C283" s="107"/>
      <c r="D283" s="107"/>
      <c r="E283" s="107"/>
      <c r="F283" s="107"/>
      <c r="G283" s="107"/>
      <c r="H283" s="108"/>
    </row>
    <row r="284" spans="1:8" ht="15">
      <c r="A284" s="80"/>
      <c r="B284" s="80"/>
      <c r="C284" s="77"/>
      <c r="D284" s="77"/>
      <c r="E284" s="77"/>
      <c r="F284" s="77"/>
      <c r="G284" s="77"/>
      <c r="H284" s="106"/>
    </row>
    <row r="285" spans="1:8" ht="15">
      <c r="A285" s="81"/>
      <c r="B285" s="81"/>
      <c r="C285" s="77"/>
      <c r="D285" s="77"/>
      <c r="E285" s="77"/>
      <c r="F285" s="77"/>
      <c r="G285" s="77"/>
      <c r="H285" s="106"/>
    </row>
    <row r="286" spans="1:8" ht="15">
      <c r="A286" s="81"/>
      <c r="B286" s="81"/>
      <c r="C286" s="77"/>
      <c r="D286" s="77"/>
      <c r="E286" s="77"/>
      <c r="F286" s="77"/>
      <c r="G286" s="77"/>
      <c r="H286" s="106"/>
    </row>
    <row r="287" spans="1:8" ht="15">
      <c r="A287" s="81"/>
      <c r="B287" s="81"/>
      <c r="C287" s="77"/>
      <c r="D287" s="77"/>
      <c r="E287" s="77"/>
      <c r="F287" s="77"/>
      <c r="G287" s="77"/>
      <c r="H287" s="106"/>
    </row>
    <row r="288" spans="1:8" ht="15">
      <c r="A288" s="109"/>
      <c r="B288" s="109"/>
      <c r="C288" s="77"/>
      <c r="D288" s="107"/>
      <c r="E288" s="107"/>
      <c r="F288" s="107"/>
      <c r="G288" s="107"/>
      <c r="H288" s="108"/>
    </row>
    <row r="289" spans="1:8" ht="15">
      <c r="A289" s="105"/>
      <c r="B289" s="105"/>
      <c r="C289" s="77"/>
      <c r="D289" s="77"/>
      <c r="E289" s="77"/>
      <c r="F289" s="77"/>
      <c r="G289" s="77"/>
      <c r="H289" s="106"/>
    </row>
    <row r="290" spans="1:8" ht="15">
      <c r="A290" s="105"/>
      <c r="B290" s="105"/>
      <c r="C290" s="77"/>
      <c r="D290" s="77"/>
      <c r="E290" s="77"/>
      <c r="F290" s="77"/>
      <c r="G290" s="77"/>
      <c r="H290" s="106"/>
    </row>
    <row r="291" spans="1:8" ht="15">
      <c r="A291" s="105"/>
      <c r="B291" s="105"/>
      <c r="C291" s="77"/>
      <c r="D291" s="77"/>
      <c r="E291" s="77"/>
      <c r="F291" s="77"/>
      <c r="G291" s="77"/>
      <c r="H291" s="106"/>
    </row>
    <row r="292" spans="1:8" ht="15">
      <c r="A292" s="105"/>
      <c r="B292" s="105"/>
      <c r="C292" s="77"/>
      <c r="D292" s="77"/>
      <c r="E292" s="77"/>
      <c r="F292" s="77"/>
      <c r="G292" s="77"/>
      <c r="H292" s="106"/>
    </row>
    <row r="293" spans="1:8" ht="15">
      <c r="A293" s="76"/>
      <c r="B293" s="76"/>
      <c r="C293" s="77"/>
      <c r="D293" s="107"/>
      <c r="E293" s="107"/>
      <c r="F293" s="107"/>
      <c r="G293" s="107"/>
      <c r="H293" s="108"/>
    </row>
    <row r="294" spans="1:8" s="9" customFormat="1" ht="14.25">
      <c r="A294" s="109"/>
      <c r="B294" s="109"/>
      <c r="C294" s="107"/>
      <c r="D294" s="107"/>
      <c r="E294" s="107"/>
      <c r="F294" s="107"/>
      <c r="G294" s="107"/>
      <c r="H294" s="108"/>
    </row>
    <row r="295" spans="1:8" ht="14.25">
      <c r="A295" s="109"/>
      <c r="B295" s="109"/>
      <c r="C295" s="107"/>
      <c r="D295" s="107"/>
      <c r="E295" s="107"/>
      <c r="F295" s="107"/>
      <c r="G295" s="107"/>
      <c r="H295" s="108"/>
    </row>
    <row r="296" spans="1:8" ht="15">
      <c r="A296" s="81"/>
      <c r="B296" s="81"/>
      <c r="C296" s="77"/>
      <c r="D296" s="77"/>
      <c r="E296" s="77"/>
      <c r="F296" s="77"/>
      <c r="G296" s="77"/>
      <c r="H296" s="106"/>
    </row>
    <row r="297" spans="1:8" ht="15">
      <c r="A297" s="105"/>
      <c r="B297" s="105"/>
      <c r="C297" s="77"/>
      <c r="D297" s="77"/>
      <c r="E297" s="77"/>
      <c r="F297" s="77"/>
      <c r="G297" s="77"/>
      <c r="H297" s="106"/>
    </row>
    <row r="298" spans="1:8" ht="15">
      <c r="A298" s="105"/>
      <c r="B298" s="105"/>
      <c r="C298" s="77"/>
      <c r="D298" s="77"/>
      <c r="E298" s="77"/>
      <c r="F298" s="77"/>
      <c r="G298" s="77"/>
      <c r="H298" s="106"/>
    </row>
    <row r="299" spans="1:8" ht="15">
      <c r="A299" s="105"/>
      <c r="B299" s="105"/>
      <c r="C299" s="77"/>
      <c r="D299" s="77"/>
      <c r="E299" s="77"/>
      <c r="F299" s="77"/>
      <c r="G299" s="77"/>
      <c r="H299" s="106"/>
    </row>
    <row r="300" spans="1:8" s="9" customFormat="1" ht="14.25">
      <c r="A300" s="109"/>
      <c r="B300" s="109"/>
      <c r="C300" s="107"/>
      <c r="D300" s="107"/>
      <c r="E300" s="107"/>
      <c r="F300" s="107"/>
      <c r="G300" s="107"/>
      <c r="H300" s="108"/>
    </row>
    <row r="301" spans="1:8" ht="14.25">
      <c r="A301" s="109"/>
      <c r="B301" s="109"/>
      <c r="C301" s="107"/>
      <c r="D301" s="107"/>
      <c r="E301" s="107"/>
      <c r="F301" s="107"/>
      <c r="G301" s="107"/>
      <c r="H301" s="108"/>
    </row>
    <row r="302" spans="1:8" ht="15">
      <c r="A302" s="80"/>
      <c r="B302" s="80"/>
      <c r="C302" s="77"/>
      <c r="D302" s="77"/>
      <c r="E302" s="77"/>
      <c r="F302" s="77"/>
      <c r="G302" s="77"/>
      <c r="H302" s="106"/>
    </row>
    <row r="303" spans="1:8" ht="15">
      <c r="A303" s="81"/>
      <c r="B303" s="81"/>
      <c r="C303" s="77"/>
      <c r="D303" s="77"/>
      <c r="E303" s="77"/>
      <c r="F303" s="77"/>
      <c r="G303" s="77"/>
      <c r="H303" s="106"/>
    </row>
    <row r="304" spans="1:8" ht="15">
      <c r="A304" s="81"/>
      <c r="B304" s="81"/>
      <c r="C304" s="77"/>
      <c r="D304" s="77"/>
      <c r="E304" s="77"/>
      <c r="F304" s="77"/>
      <c r="G304" s="77"/>
      <c r="H304" s="106"/>
    </row>
    <row r="305" spans="1:8" ht="15">
      <c r="A305" s="81"/>
      <c r="B305" s="81"/>
      <c r="C305" s="77"/>
      <c r="D305" s="77"/>
      <c r="E305" s="77"/>
      <c r="F305" s="77"/>
      <c r="G305" s="77"/>
      <c r="H305" s="106"/>
    </row>
    <row r="306" spans="1:8" ht="14.25">
      <c r="A306" s="109"/>
      <c r="B306" s="109"/>
      <c r="C306" s="107"/>
      <c r="D306" s="107"/>
      <c r="E306" s="107"/>
      <c r="F306" s="107"/>
      <c r="G306" s="107"/>
      <c r="H306" s="108"/>
    </row>
    <row r="307" spans="1:8" ht="15">
      <c r="A307" s="80"/>
      <c r="B307" s="80"/>
      <c r="C307" s="77"/>
      <c r="D307" s="77"/>
      <c r="E307" s="77"/>
      <c r="F307" s="77"/>
      <c r="G307" s="77"/>
      <c r="H307" s="106"/>
    </row>
    <row r="308" spans="1:8" ht="15">
      <c r="A308" s="105"/>
      <c r="B308" s="105"/>
      <c r="C308" s="77"/>
      <c r="D308" s="77"/>
      <c r="E308" s="77"/>
      <c r="F308" s="77"/>
      <c r="G308" s="77"/>
      <c r="H308" s="106"/>
    </row>
    <row r="309" spans="1:8" ht="15">
      <c r="A309" s="81"/>
      <c r="B309" s="81"/>
      <c r="C309" s="77"/>
      <c r="D309" s="77"/>
      <c r="E309" s="77"/>
      <c r="F309" s="77"/>
      <c r="G309" s="77"/>
      <c r="H309" s="106"/>
    </row>
    <row r="310" spans="1:8" ht="15">
      <c r="A310" s="81"/>
      <c r="B310" s="81"/>
      <c r="C310" s="77"/>
      <c r="D310" s="77"/>
      <c r="E310" s="77"/>
      <c r="F310" s="77"/>
      <c r="G310" s="77"/>
      <c r="H310" s="106"/>
    </row>
    <row r="311" spans="1:8" s="4" customFormat="1" ht="14.25">
      <c r="A311" s="76"/>
      <c r="B311" s="76"/>
      <c r="C311" s="107"/>
      <c r="D311" s="107"/>
      <c r="E311" s="107"/>
      <c r="F311" s="107"/>
      <c r="G311" s="107"/>
      <c r="H311" s="111"/>
    </row>
    <row r="312" spans="1:8" ht="14.25">
      <c r="A312" s="112"/>
      <c r="B312" s="112"/>
      <c r="C312" s="107"/>
      <c r="D312" s="107"/>
      <c r="E312" s="107"/>
      <c r="F312" s="107"/>
      <c r="G312" s="107"/>
      <c r="H312" s="111"/>
    </row>
    <row r="313" spans="1:8" ht="15">
      <c r="A313" s="113"/>
      <c r="B313" s="113"/>
      <c r="C313" s="107"/>
      <c r="D313" s="107"/>
      <c r="E313" s="107"/>
      <c r="F313" s="107"/>
      <c r="G313" s="107"/>
      <c r="H313" s="111"/>
    </row>
    <row r="314" spans="1:8" ht="15">
      <c r="A314" s="79"/>
      <c r="B314" s="79"/>
      <c r="C314" s="107"/>
      <c r="D314" s="107"/>
      <c r="E314" s="107"/>
      <c r="F314" s="112"/>
      <c r="G314" s="107"/>
      <c r="H314" s="111"/>
    </row>
    <row r="315" spans="1:8" ht="15">
      <c r="A315" s="81"/>
      <c r="B315" s="81"/>
      <c r="C315" s="77"/>
      <c r="D315" s="77"/>
      <c r="E315" s="77"/>
      <c r="F315" s="82"/>
      <c r="G315" s="77"/>
      <c r="H315" s="78"/>
    </row>
    <row r="316" spans="1:8" ht="14.25">
      <c r="A316" s="110"/>
      <c r="B316" s="110"/>
      <c r="C316" s="107"/>
      <c r="D316" s="107"/>
      <c r="E316" s="107"/>
      <c r="F316" s="107"/>
      <c r="G316" s="107"/>
      <c r="H316" s="111"/>
    </row>
    <row r="317" spans="1:8" ht="15">
      <c r="A317" s="79"/>
      <c r="B317" s="79"/>
      <c r="C317" s="107"/>
      <c r="D317" s="107"/>
      <c r="E317" s="107"/>
      <c r="F317" s="107"/>
      <c r="G317" s="107"/>
      <c r="H317" s="111"/>
    </row>
    <row r="318" spans="1:8" ht="15">
      <c r="A318" s="79"/>
      <c r="B318" s="79"/>
      <c r="C318" s="107"/>
      <c r="D318" s="107"/>
      <c r="E318" s="107"/>
      <c r="F318" s="107"/>
      <c r="G318" s="107"/>
      <c r="H318" s="111"/>
    </row>
    <row r="319" spans="1:8" ht="15">
      <c r="A319" s="79"/>
      <c r="B319" s="79"/>
      <c r="C319" s="107"/>
      <c r="D319" s="107"/>
      <c r="E319" s="107"/>
      <c r="F319" s="107"/>
      <c r="G319" s="107"/>
      <c r="H319" s="111"/>
    </row>
    <row r="320" spans="1:8" ht="15">
      <c r="A320" s="79"/>
      <c r="B320" s="79"/>
      <c r="C320" s="107"/>
      <c r="D320" s="107"/>
      <c r="E320" s="107"/>
      <c r="F320" s="107"/>
      <c r="G320" s="107"/>
      <c r="H320" s="111"/>
    </row>
    <row r="321" spans="1:8" ht="15">
      <c r="A321" s="79"/>
      <c r="B321" s="79"/>
      <c r="C321" s="107"/>
      <c r="D321" s="107"/>
      <c r="E321" s="107"/>
      <c r="F321" s="107"/>
      <c r="G321" s="107"/>
      <c r="H321" s="111"/>
    </row>
    <row r="322" spans="1:8" ht="15">
      <c r="A322" s="79"/>
      <c r="B322" s="79"/>
      <c r="C322" s="107"/>
      <c r="D322" s="107"/>
      <c r="E322" s="107"/>
      <c r="F322" s="107"/>
      <c r="G322" s="107"/>
      <c r="H322" s="108"/>
    </row>
    <row r="323" spans="1:8" ht="15">
      <c r="A323" s="79"/>
      <c r="B323" s="79"/>
      <c r="C323" s="107"/>
      <c r="D323" s="107"/>
      <c r="E323" s="107"/>
      <c r="F323" s="107"/>
      <c r="G323" s="107"/>
      <c r="H323" s="108"/>
    </row>
    <row r="324" spans="1:8" ht="15">
      <c r="A324" s="79"/>
      <c r="B324" s="79"/>
      <c r="C324" s="107"/>
      <c r="D324" s="107"/>
      <c r="E324" s="107"/>
      <c r="F324" s="107"/>
      <c r="G324" s="107"/>
      <c r="H324" s="111"/>
    </row>
    <row r="325" spans="1:8" ht="15">
      <c r="A325" s="79"/>
      <c r="B325" s="79"/>
      <c r="C325" s="107"/>
      <c r="D325" s="107"/>
      <c r="E325" s="107"/>
      <c r="F325" s="107"/>
      <c r="G325" s="107"/>
      <c r="H325" s="111"/>
    </row>
    <row r="326" spans="1:8" ht="15">
      <c r="A326" s="79"/>
      <c r="B326" s="79"/>
      <c r="C326" s="107"/>
      <c r="D326" s="107"/>
      <c r="E326" s="107"/>
      <c r="F326" s="107"/>
      <c r="G326" s="107"/>
      <c r="H326" s="111"/>
    </row>
    <row r="327" spans="1:8" ht="15">
      <c r="A327" s="79"/>
      <c r="B327" s="79"/>
      <c r="C327" s="107"/>
      <c r="D327" s="107"/>
      <c r="E327" s="107"/>
      <c r="F327" s="107"/>
      <c r="G327" s="107"/>
      <c r="H327" s="111"/>
    </row>
    <row r="328" spans="1:8" ht="15">
      <c r="A328" s="79"/>
      <c r="B328" s="79"/>
      <c r="C328" s="107"/>
      <c r="D328" s="107"/>
      <c r="E328" s="107"/>
      <c r="F328" s="107"/>
      <c r="G328" s="107"/>
      <c r="H328" s="108"/>
    </row>
    <row r="329" spans="1:8" ht="15">
      <c r="A329" s="79"/>
      <c r="B329" s="79"/>
      <c r="C329" s="107"/>
      <c r="D329" s="107"/>
      <c r="E329" s="107"/>
      <c r="F329" s="107"/>
      <c r="G329" s="107"/>
      <c r="H329" s="108"/>
    </row>
    <row r="330" spans="1:8" ht="15">
      <c r="A330" s="79"/>
      <c r="B330" s="79"/>
      <c r="C330" s="107"/>
      <c r="D330" s="107"/>
      <c r="E330" s="107"/>
      <c r="F330" s="107"/>
      <c r="G330" s="107"/>
      <c r="H330" s="111"/>
    </row>
    <row r="331" spans="1:8" ht="15">
      <c r="A331" s="79"/>
      <c r="B331" s="79"/>
      <c r="C331" s="107"/>
      <c r="D331" s="107"/>
      <c r="E331" s="107"/>
      <c r="F331" s="107"/>
      <c r="G331" s="107"/>
      <c r="H331" s="111"/>
    </row>
    <row r="332" spans="1:8" ht="15">
      <c r="A332" s="79"/>
      <c r="B332" s="79"/>
      <c r="C332" s="107"/>
      <c r="D332" s="107"/>
      <c r="E332" s="107"/>
      <c r="F332" s="107"/>
      <c r="G332" s="107"/>
      <c r="H332" s="111"/>
    </row>
    <row r="333" spans="1:8" ht="15">
      <c r="A333" s="79"/>
      <c r="B333" s="79"/>
      <c r="C333" s="107"/>
      <c r="D333" s="107"/>
      <c r="E333" s="107"/>
      <c r="F333" s="107"/>
      <c r="G333" s="107"/>
      <c r="H333" s="111"/>
    </row>
    <row r="334" spans="1:8" ht="15">
      <c r="A334" s="79"/>
      <c r="B334" s="79"/>
      <c r="C334" s="107"/>
      <c r="D334" s="107"/>
      <c r="E334" s="107"/>
      <c r="F334" s="107"/>
      <c r="G334" s="107"/>
      <c r="H334" s="108"/>
    </row>
    <row r="335" spans="1:8" ht="15">
      <c r="A335" s="79"/>
      <c r="B335" s="79"/>
      <c r="C335" s="107"/>
      <c r="D335" s="107"/>
      <c r="E335" s="107"/>
      <c r="F335" s="107"/>
      <c r="G335" s="107"/>
      <c r="H335" s="108"/>
    </row>
    <row r="336" spans="1:8" ht="15">
      <c r="A336" s="79"/>
      <c r="B336" s="79"/>
      <c r="C336" s="107"/>
      <c r="D336" s="107"/>
      <c r="E336" s="107"/>
      <c r="F336" s="107"/>
      <c r="G336" s="107"/>
      <c r="H336" s="108"/>
    </row>
    <row r="337" spans="1:8" ht="15">
      <c r="A337" s="81"/>
      <c r="B337" s="81"/>
      <c r="C337" s="77"/>
      <c r="D337" s="77"/>
      <c r="E337" s="77"/>
      <c r="F337" s="77"/>
      <c r="G337" s="77"/>
      <c r="H337" s="78"/>
    </row>
    <row r="338" spans="1:8" ht="15">
      <c r="A338" s="80"/>
      <c r="B338" s="80"/>
      <c r="C338" s="77"/>
      <c r="D338" s="77"/>
      <c r="E338" s="77"/>
      <c r="F338" s="77"/>
      <c r="G338" s="77"/>
      <c r="H338" s="78"/>
    </row>
    <row r="339" spans="1:8" ht="15">
      <c r="A339" s="81"/>
      <c r="B339" s="81"/>
      <c r="C339" s="77"/>
      <c r="D339" s="77"/>
      <c r="E339" s="77"/>
      <c r="F339" s="77"/>
      <c r="G339" s="77"/>
      <c r="H339" s="78"/>
    </row>
    <row r="340" spans="1:8" ht="15">
      <c r="A340" s="81"/>
      <c r="B340" s="81"/>
      <c r="C340" s="77"/>
      <c r="D340" s="77"/>
      <c r="E340" s="77"/>
      <c r="F340" s="77"/>
      <c r="G340" s="77"/>
      <c r="H340" s="78"/>
    </row>
    <row r="341" spans="1:8" ht="15">
      <c r="A341" s="81"/>
      <c r="B341" s="81"/>
      <c r="C341" s="77"/>
      <c r="D341" s="77"/>
      <c r="E341" s="77"/>
      <c r="F341" s="77"/>
      <c r="G341" s="77"/>
      <c r="H341" s="106"/>
    </row>
    <row r="342" spans="1:8" ht="15">
      <c r="A342" s="81"/>
      <c r="B342" s="81"/>
      <c r="C342" s="77"/>
      <c r="D342" s="77"/>
      <c r="E342" s="77"/>
      <c r="F342" s="77"/>
      <c r="G342" s="77"/>
      <c r="H342" s="106"/>
    </row>
    <row r="343" spans="1:8" ht="15">
      <c r="A343" s="81"/>
      <c r="B343" s="81"/>
      <c r="C343" s="77"/>
      <c r="D343" s="77"/>
      <c r="E343" s="77"/>
      <c r="F343" s="77"/>
      <c r="G343" s="77"/>
      <c r="H343" s="78"/>
    </row>
    <row r="344" spans="1:8" ht="15">
      <c r="A344" s="76"/>
      <c r="B344" s="76"/>
      <c r="C344" s="107"/>
      <c r="D344" s="107"/>
      <c r="E344" s="107"/>
      <c r="F344" s="77"/>
      <c r="G344" s="77"/>
      <c r="H344" s="78"/>
    </row>
    <row r="345" spans="1:8" ht="15">
      <c r="A345" s="76"/>
      <c r="B345" s="76"/>
      <c r="C345" s="107"/>
      <c r="D345" s="107"/>
      <c r="E345" s="107"/>
      <c r="F345" s="107"/>
      <c r="G345" s="77"/>
      <c r="H345" s="108"/>
    </row>
    <row r="346" spans="1:8" ht="15">
      <c r="A346" s="79"/>
      <c r="B346" s="79"/>
      <c r="C346" s="77"/>
      <c r="D346" s="77"/>
      <c r="E346" s="77"/>
      <c r="F346" s="77"/>
      <c r="G346" s="77"/>
      <c r="H346" s="106"/>
    </row>
    <row r="347" spans="1:8" ht="15">
      <c r="A347" s="80"/>
      <c r="B347" s="80"/>
      <c r="C347" s="77"/>
      <c r="D347" s="77"/>
      <c r="E347" s="77"/>
      <c r="F347" s="77"/>
      <c r="G347" s="77"/>
      <c r="H347" s="106"/>
    </row>
    <row r="348" spans="1:8" ht="15">
      <c r="A348" s="81"/>
      <c r="B348" s="81"/>
      <c r="C348" s="77"/>
      <c r="D348" s="77"/>
      <c r="E348" s="77"/>
      <c r="F348" s="77"/>
      <c r="G348" s="77"/>
      <c r="H348" s="106"/>
    </row>
    <row r="349" spans="1:8" ht="15">
      <c r="A349" s="81"/>
      <c r="B349" s="81"/>
      <c r="C349" s="77"/>
      <c r="D349" s="77"/>
      <c r="E349" s="77"/>
      <c r="F349" s="77"/>
      <c r="G349" s="77"/>
      <c r="H349" s="106"/>
    </row>
    <row r="350" spans="1:8" ht="15">
      <c r="A350" s="76"/>
      <c r="B350" s="76"/>
      <c r="C350" s="107"/>
      <c r="D350" s="107"/>
      <c r="E350" s="107"/>
      <c r="F350" s="107"/>
      <c r="G350" s="77"/>
      <c r="H350" s="108"/>
    </row>
    <row r="351" spans="1:8" ht="15">
      <c r="A351" s="79"/>
      <c r="B351" s="79"/>
      <c r="C351" s="77"/>
      <c r="D351" s="77"/>
      <c r="E351" s="77"/>
      <c r="F351" s="77"/>
      <c r="G351" s="77"/>
      <c r="H351" s="106"/>
    </row>
    <row r="352" spans="1:8" ht="15">
      <c r="A352" s="80"/>
      <c r="B352" s="80"/>
      <c r="C352" s="77"/>
      <c r="D352" s="77"/>
      <c r="E352" s="77"/>
      <c r="F352" s="77"/>
      <c r="G352" s="77"/>
      <c r="H352" s="106"/>
    </row>
    <row r="353" spans="1:8" ht="15">
      <c r="A353" s="81"/>
      <c r="B353" s="81"/>
      <c r="C353" s="77"/>
      <c r="D353" s="77"/>
      <c r="E353" s="77"/>
      <c r="F353" s="77"/>
      <c r="G353" s="77"/>
      <c r="H353" s="106"/>
    </row>
    <row r="354" spans="1:8" ht="15">
      <c r="A354" s="81"/>
      <c r="B354" s="81"/>
      <c r="C354" s="77"/>
      <c r="D354" s="77"/>
      <c r="E354" s="77"/>
      <c r="F354" s="77"/>
      <c r="G354" s="77"/>
      <c r="H354" s="106"/>
    </row>
    <row r="355" spans="1:8" ht="15">
      <c r="A355" s="105"/>
      <c r="B355" s="105"/>
      <c r="C355" s="77"/>
      <c r="D355" s="77"/>
      <c r="E355" s="77"/>
      <c r="F355" s="77"/>
      <c r="G355" s="77"/>
      <c r="H355" s="106"/>
    </row>
    <row r="356" spans="1:8" ht="15">
      <c r="A356" s="76"/>
      <c r="B356" s="76"/>
      <c r="C356" s="77"/>
      <c r="D356" s="107"/>
      <c r="E356" s="107"/>
      <c r="F356" s="107"/>
      <c r="G356" s="107"/>
      <c r="H356" s="108"/>
    </row>
    <row r="357" spans="1:8" ht="15">
      <c r="A357" s="79"/>
      <c r="B357" s="79"/>
      <c r="C357" s="77"/>
      <c r="D357" s="77"/>
      <c r="E357" s="77"/>
      <c r="F357" s="77"/>
      <c r="G357" s="77"/>
      <c r="H357" s="106"/>
    </row>
    <row r="358" spans="1:8" ht="15">
      <c r="A358" s="105"/>
      <c r="B358" s="105"/>
      <c r="C358" s="77"/>
      <c r="D358" s="77"/>
      <c r="E358" s="77"/>
      <c r="F358" s="77"/>
      <c r="G358" s="77"/>
      <c r="H358" s="106"/>
    </row>
    <row r="359" spans="1:8" ht="15">
      <c r="A359" s="105"/>
      <c r="B359" s="105"/>
      <c r="C359" s="77"/>
      <c r="D359" s="77"/>
      <c r="E359" s="77"/>
      <c r="F359" s="77"/>
      <c r="G359" s="77"/>
      <c r="H359" s="106"/>
    </row>
    <row r="360" spans="1:8" ht="15">
      <c r="A360" s="105"/>
      <c r="B360" s="105"/>
      <c r="C360" s="77"/>
      <c r="D360" s="77"/>
      <c r="E360" s="77"/>
      <c r="F360" s="77"/>
      <c r="G360" s="77"/>
      <c r="H360" s="106"/>
    </row>
    <row r="361" spans="1:8" ht="15">
      <c r="A361" s="79"/>
      <c r="B361" s="79"/>
      <c r="C361" s="77"/>
      <c r="D361" s="107"/>
      <c r="E361" s="107"/>
      <c r="F361" s="107"/>
      <c r="G361" s="107"/>
      <c r="H361" s="78"/>
    </row>
    <row r="362" spans="1:8" ht="15">
      <c r="A362" s="80"/>
      <c r="B362" s="80"/>
      <c r="C362" s="77"/>
      <c r="D362" s="77"/>
      <c r="E362" s="77"/>
      <c r="F362" s="77"/>
      <c r="G362" s="77"/>
      <c r="H362" s="78"/>
    </row>
    <row r="363" spans="1:8" ht="15">
      <c r="A363" s="81"/>
      <c r="B363" s="81"/>
      <c r="C363" s="77"/>
      <c r="D363" s="77"/>
      <c r="E363" s="77"/>
      <c r="F363" s="77"/>
      <c r="G363" s="77"/>
      <c r="H363" s="78"/>
    </row>
    <row r="364" spans="1:8" ht="15">
      <c r="A364" s="81"/>
      <c r="B364" s="81"/>
      <c r="C364" s="77"/>
      <c r="D364" s="77"/>
      <c r="E364" s="77"/>
      <c r="F364" s="77"/>
      <c r="G364" s="77"/>
      <c r="H364" s="78"/>
    </row>
    <row r="365" spans="1:8" ht="15">
      <c r="A365" s="81"/>
      <c r="B365" s="81"/>
      <c r="C365" s="77"/>
      <c r="D365" s="77"/>
      <c r="E365" s="77"/>
      <c r="F365" s="77"/>
      <c r="G365" s="77"/>
      <c r="H365" s="106"/>
    </row>
    <row r="366" spans="1:8" ht="15">
      <c r="A366" s="81"/>
      <c r="B366" s="81"/>
      <c r="C366" s="77"/>
      <c r="D366" s="77"/>
      <c r="E366" s="77"/>
      <c r="F366" s="77"/>
      <c r="G366" s="77"/>
      <c r="H366" s="106"/>
    </row>
    <row r="367" spans="1:8" ht="15">
      <c r="A367" s="76"/>
      <c r="B367" s="76"/>
      <c r="C367" s="77"/>
      <c r="D367" s="77"/>
      <c r="E367" s="77"/>
      <c r="F367" s="107"/>
      <c r="G367" s="107"/>
      <c r="H367" s="108"/>
    </row>
    <row r="368" spans="1:8" ht="15">
      <c r="A368" s="79"/>
      <c r="B368" s="79"/>
      <c r="C368" s="77"/>
      <c r="D368" s="77"/>
      <c r="E368" s="77"/>
      <c r="F368" s="77"/>
      <c r="G368" s="77"/>
      <c r="H368" s="106"/>
    </row>
    <row r="369" spans="1:8" ht="15">
      <c r="A369" s="80"/>
      <c r="B369" s="80"/>
      <c r="C369" s="77"/>
      <c r="D369" s="77"/>
      <c r="E369" s="77"/>
      <c r="F369" s="77"/>
      <c r="G369" s="77"/>
      <c r="H369" s="106"/>
    </row>
    <row r="370" spans="1:8" ht="15">
      <c r="A370" s="81"/>
      <c r="B370" s="81"/>
      <c r="C370" s="77"/>
      <c r="D370" s="77"/>
      <c r="E370" s="77"/>
      <c r="F370" s="77"/>
      <c r="G370" s="77"/>
      <c r="H370" s="106"/>
    </row>
    <row r="371" spans="1:8" ht="15">
      <c r="A371" s="81"/>
      <c r="B371" s="81"/>
      <c r="C371" s="77"/>
      <c r="D371" s="77"/>
      <c r="E371" s="77"/>
      <c r="F371" s="77"/>
      <c r="G371" s="77"/>
      <c r="H371" s="106"/>
    </row>
    <row r="372" spans="1:8" ht="15">
      <c r="A372" s="81"/>
      <c r="B372" s="81"/>
      <c r="C372" s="77"/>
      <c r="D372" s="77"/>
      <c r="E372" s="77"/>
      <c r="F372" s="77"/>
      <c r="G372" s="77"/>
      <c r="H372" s="106"/>
    </row>
    <row r="373" spans="1:8" ht="15">
      <c r="A373" s="81"/>
      <c r="B373" s="81"/>
      <c r="C373" s="77"/>
      <c r="D373" s="77"/>
      <c r="E373" s="77"/>
      <c r="F373" s="77"/>
      <c r="G373" s="77"/>
      <c r="H373" s="106"/>
    </row>
    <row r="374" spans="1:8" ht="15">
      <c r="A374" s="81"/>
      <c r="B374" s="81"/>
      <c r="C374" s="77"/>
      <c r="D374" s="77"/>
      <c r="E374" s="77"/>
      <c r="F374" s="77"/>
      <c r="G374" s="77"/>
      <c r="H374" s="106"/>
    </row>
    <row r="375" spans="1:8" ht="15">
      <c r="A375" s="105"/>
      <c r="B375" s="105"/>
      <c r="C375" s="77"/>
      <c r="D375" s="77"/>
      <c r="E375" s="77"/>
      <c r="F375" s="77"/>
      <c r="G375" s="77"/>
      <c r="H375" s="106"/>
    </row>
    <row r="376" spans="1:8" ht="15">
      <c r="A376" s="105"/>
      <c r="B376" s="105"/>
      <c r="C376" s="77"/>
      <c r="D376" s="77"/>
      <c r="E376" s="77"/>
      <c r="F376" s="77"/>
      <c r="G376" s="77"/>
      <c r="H376" s="106"/>
    </row>
    <row r="377" spans="1:8" ht="15">
      <c r="A377" s="105"/>
      <c r="B377" s="105"/>
      <c r="C377" s="77"/>
      <c r="D377" s="77"/>
      <c r="E377" s="77"/>
      <c r="F377" s="77"/>
      <c r="G377" s="77"/>
      <c r="H377" s="106"/>
    </row>
    <row r="378" spans="1:8" ht="15">
      <c r="A378" s="80"/>
      <c r="B378" s="80"/>
      <c r="C378" s="77"/>
      <c r="D378" s="77"/>
      <c r="E378" s="77"/>
      <c r="F378" s="77"/>
      <c r="G378" s="77"/>
      <c r="H378" s="78"/>
    </row>
    <row r="379" spans="1:8" ht="15">
      <c r="A379" s="114"/>
      <c r="B379" s="114"/>
      <c r="C379" s="77"/>
      <c r="D379" s="77"/>
      <c r="E379" s="77"/>
      <c r="F379" s="77"/>
      <c r="G379" s="115"/>
      <c r="H379" s="78"/>
    </row>
    <row r="380" spans="1:8" ht="15">
      <c r="A380" s="81"/>
      <c r="B380" s="81"/>
      <c r="C380" s="77"/>
      <c r="D380" s="77"/>
      <c r="E380" s="77"/>
      <c r="F380" s="77"/>
      <c r="G380" s="115"/>
      <c r="H380" s="78"/>
    </row>
    <row r="381" spans="1:8" ht="15">
      <c r="A381" s="81"/>
      <c r="B381" s="81"/>
      <c r="C381" s="77"/>
      <c r="D381" s="77"/>
      <c r="E381" s="77"/>
      <c r="F381" s="77"/>
      <c r="G381" s="115"/>
      <c r="H381" s="106"/>
    </row>
    <row r="382" spans="1:8" s="4" customFormat="1" ht="15">
      <c r="A382" s="81"/>
      <c r="B382" s="81"/>
      <c r="C382" s="77"/>
      <c r="D382" s="77"/>
      <c r="E382" s="77"/>
      <c r="F382" s="77"/>
      <c r="G382" s="115"/>
      <c r="H382" s="78"/>
    </row>
    <row r="383" spans="1:8" s="4" customFormat="1" ht="15">
      <c r="A383" s="81"/>
      <c r="B383" s="81"/>
      <c r="C383" s="77"/>
      <c r="D383" s="77"/>
      <c r="E383" s="77"/>
      <c r="F383" s="77"/>
      <c r="G383" s="115"/>
      <c r="H383" s="106"/>
    </row>
    <row r="384" spans="1:8" ht="15">
      <c r="A384" s="80"/>
      <c r="B384" s="80"/>
      <c r="C384" s="77"/>
      <c r="D384" s="77"/>
      <c r="E384" s="77"/>
      <c r="F384" s="77"/>
      <c r="G384" s="77"/>
      <c r="H384" s="78"/>
    </row>
    <row r="385" spans="1:8" ht="15">
      <c r="A385" s="81"/>
      <c r="B385" s="81"/>
      <c r="C385" s="77"/>
      <c r="D385" s="77"/>
      <c r="E385" s="77"/>
      <c r="F385" s="77"/>
      <c r="G385" s="77"/>
      <c r="H385" s="78"/>
    </row>
    <row r="386" spans="1:8" ht="15">
      <c r="A386" s="81"/>
      <c r="B386" s="81"/>
      <c r="C386" s="77"/>
      <c r="D386" s="77"/>
      <c r="E386" s="77"/>
      <c r="F386" s="77"/>
      <c r="G386" s="77"/>
      <c r="H386" s="78"/>
    </row>
    <row r="387" spans="1:8" ht="15">
      <c r="A387" s="81"/>
      <c r="B387" s="81"/>
      <c r="C387" s="77"/>
      <c r="D387" s="77"/>
      <c r="E387" s="77"/>
      <c r="F387" s="77"/>
      <c r="G387" s="77"/>
      <c r="H387" s="106"/>
    </row>
    <row r="388" spans="1:8" ht="15">
      <c r="A388" s="81"/>
      <c r="B388" s="81"/>
      <c r="C388" s="77"/>
      <c r="D388" s="77"/>
      <c r="E388" s="77"/>
      <c r="F388" s="77"/>
      <c r="G388" s="77"/>
      <c r="H388" s="106"/>
    </row>
    <row r="389" spans="1:8" ht="15">
      <c r="A389" s="79"/>
      <c r="B389" s="79"/>
      <c r="C389" s="107"/>
      <c r="D389" s="107"/>
      <c r="E389" s="107"/>
      <c r="F389" s="112"/>
      <c r="G389" s="107"/>
      <c r="H389" s="111"/>
    </row>
    <row r="390" spans="1:8" ht="15">
      <c r="A390" s="79"/>
      <c r="B390" s="79"/>
      <c r="C390" s="107"/>
      <c r="D390" s="107"/>
      <c r="E390" s="107"/>
      <c r="F390" s="112"/>
      <c r="G390" s="107"/>
      <c r="H390" s="111"/>
    </row>
    <row r="391" spans="1:8" ht="15">
      <c r="A391" s="81"/>
      <c r="B391" s="81"/>
      <c r="C391" s="77"/>
      <c r="D391" s="77"/>
      <c r="E391" s="77"/>
      <c r="F391" s="82"/>
      <c r="G391" s="77"/>
      <c r="H391" s="78"/>
    </row>
    <row r="392" spans="1:8" ht="15">
      <c r="A392" s="114"/>
      <c r="B392" s="114"/>
      <c r="C392" s="107"/>
      <c r="D392" s="107"/>
      <c r="E392" s="107"/>
      <c r="F392" s="112"/>
      <c r="G392" s="107"/>
      <c r="H392" s="111"/>
    </row>
    <row r="393" spans="1:8" ht="15">
      <c r="A393" s="81"/>
      <c r="B393" s="81"/>
      <c r="C393" s="77"/>
      <c r="D393" s="77"/>
      <c r="E393" s="77"/>
      <c r="F393" s="82"/>
      <c r="G393" s="77"/>
      <c r="H393" s="78"/>
    </row>
    <row r="394" spans="1:8" ht="15">
      <c r="A394" s="81"/>
      <c r="B394" s="81"/>
      <c r="C394" s="77"/>
      <c r="D394" s="77"/>
      <c r="E394" s="77"/>
      <c r="F394" s="82"/>
      <c r="G394" s="77"/>
      <c r="H394" s="78"/>
    </row>
    <row r="395" spans="1:8" ht="15">
      <c r="A395" s="81"/>
      <c r="B395" s="81"/>
      <c r="C395" s="77"/>
      <c r="D395" s="77"/>
      <c r="E395" s="77"/>
      <c r="F395" s="82"/>
      <c r="G395" s="77"/>
      <c r="H395" s="78"/>
    </row>
    <row r="396" spans="1:8" ht="15">
      <c r="A396" s="81"/>
      <c r="B396" s="81"/>
      <c r="C396" s="77"/>
      <c r="D396" s="77"/>
      <c r="E396" s="77"/>
      <c r="F396" s="82"/>
      <c r="G396" s="77"/>
      <c r="H396" s="78"/>
    </row>
    <row r="397" spans="1:8" ht="15">
      <c r="A397" s="81"/>
      <c r="B397" s="81"/>
      <c r="C397" s="77"/>
      <c r="D397" s="77"/>
      <c r="E397" s="77"/>
      <c r="F397" s="82"/>
      <c r="G397" s="77"/>
      <c r="H397" s="106"/>
    </row>
    <row r="398" spans="1:8" ht="14.25">
      <c r="A398" s="110"/>
      <c r="B398" s="110"/>
      <c r="C398" s="107"/>
      <c r="D398" s="107"/>
      <c r="E398" s="107"/>
      <c r="F398" s="107"/>
      <c r="G398" s="107"/>
      <c r="H398" s="111"/>
    </row>
    <row r="399" spans="1:8" s="4" customFormat="1" ht="15">
      <c r="A399" s="79"/>
      <c r="B399" s="79"/>
      <c r="C399" s="107"/>
      <c r="D399" s="107"/>
      <c r="E399" s="107"/>
      <c r="F399" s="107"/>
      <c r="G399" s="116"/>
      <c r="H399" s="111"/>
    </row>
    <row r="400" spans="1:8" ht="15">
      <c r="A400" s="79"/>
      <c r="B400" s="79"/>
      <c r="C400" s="107"/>
      <c r="D400" s="107"/>
      <c r="E400" s="107"/>
      <c r="F400" s="107"/>
      <c r="G400" s="107"/>
      <c r="H400" s="111"/>
    </row>
    <row r="401" spans="1:8" ht="15">
      <c r="A401" s="81"/>
      <c r="B401" s="81"/>
      <c r="C401" s="77"/>
      <c r="D401" s="77"/>
      <c r="E401" s="77"/>
      <c r="F401" s="77"/>
      <c r="G401" s="77"/>
      <c r="H401" s="78"/>
    </row>
    <row r="402" spans="1:8" ht="15">
      <c r="A402" s="81"/>
      <c r="B402" s="81"/>
      <c r="C402" s="77"/>
      <c r="D402" s="77"/>
      <c r="E402" s="77"/>
      <c r="F402" s="77"/>
      <c r="G402" s="77"/>
      <c r="H402" s="78"/>
    </row>
    <row r="403" spans="1:8" ht="15">
      <c r="A403" s="81"/>
      <c r="B403" s="81"/>
      <c r="C403" s="77"/>
      <c r="D403" s="77"/>
      <c r="E403" s="77"/>
      <c r="F403" s="77"/>
      <c r="G403" s="77"/>
      <c r="H403" s="78"/>
    </row>
    <row r="404" spans="1:8" ht="15">
      <c r="A404" s="81"/>
      <c r="B404" s="81"/>
      <c r="C404" s="77"/>
      <c r="D404" s="77"/>
      <c r="E404" s="77"/>
      <c r="F404" s="77"/>
      <c r="G404" s="77"/>
      <c r="H404" s="106"/>
    </row>
    <row r="405" spans="1:8" ht="15">
      <c r="A405" s="81"/>
      <c r="B405" s="81"/>
      <c r="C405" s="77"/>
      <c r="D405" s="77"/>
      <c r="E405" s="77"/>
      <c r="F405" s="77"/>
      <c r="G405" s="77"/>
      <c r="H405" s="106"/>
    </row>
    <row r="406" spans="1:8" ht="15">
      <c r="A406" s="81"/>
      <c r="B406" s="81"/>
      <c r="C406" s="77"/>
      <c r="D406" s="77"/>
      <c r="E406" s="77"/>
      <c r="F406" s="77"/>
      <c r="G406" s="77"/>
      <c r="H406" s="106"/>
    </row>
    <row r="407" spans="1:8" ht="15">
      <c r="A407" s="81"/>
      <c r="B407" s="81"/>
      <c r="C407" s="77"/>
      <c r="D407" s="77"/>
      <c r="E407" s="77"/>
      <c r="F407" s="77"/>
      <c r="G407" s="77"/>
      <c r="H407" s="106"/>
    </row>
    <row r="408" spans="1:8" ht="15">
      <c r="A408" s="81"/>
      <c r="B408" s="81"/>
      <c r="C408" s="77"/>
      <c r="D408" s="77"/>
      <c r="E408" s="77"/>
      <c r="F408" s="77"/>
      <c r="G408" s="77"/>
      <c r="H408" s="78"/>
    </row>
    <row r="409" spans="1:8" ht="15">
      <c r="A409" s="81"/>
      <c r="B409" s="81"/>
      <c r="C409" s="77"/>
      <c r="D409" s="77"/>
      <c r="E409" s="77"/>
      <c r="F409" s="77"/>
      <c r="G409" s="77"/>
      <c r="H409" s="106"/>
    </row>
    <row r="410" spans="1:8" ht="15">
      <c r="A410" s="81"/>
      <c r="B410" s="81"/>
      <c r="C410" s="77"/>
      <c r="D410" s="77"/>
      <c r="E410" s="77"/>
      <c r="F410" s="77"/>
      <c r="G410" s="77"/>
      <c r="H410" s="106"/>
    </row>
    <row r="411" spans="1:8" ht="15">
      <c r="A411" s="79"/>
      <c r="B411" s="79"/>
      <c r="C411" s="77"/>
      <c r="D411" s="77"/>
      <c r="E411" s="77"/>
      <c r="F411" s="77"/>
      <c r="G411" s="77"/>
      <c r="H411" s="78"/>
    </row>
    <row r="412" spans="1:8" ht="15">
      <c r="A412" s="80"/>
      <c r="B412" s="80"/>
      <c r="C412" s="77"/>
      <c r="D412" s="77"/>
      <c r="E412" s="77"/>
      <c r="F412" s="77"/>
      <c r="G412" s="77"/>
      <c r="H412" s="78"/>
    </row>
    <row r="413" spans="1:8" ht="15">
      <c r="A413" s="81"/>
      <c r="B413" s="81"/>
      <c r="C413" s="77"/>
      <c r="D413" s="77"/>
      <c r="E413" s="77"/>
      <c r="F413" s="77"/>
      <c r="G413" s="77"/>
      <c r="H413" s="78"/>
    </row>
    <row r="414" spans="1:8" ht="15">
      <c r="A414" s="81"/>
      <c r="B414" s="81"/>
      <c r="C414" s="77"/>
      <c r="D414" s="77"/>
      <c r="E414" s="77"/>
      <c r="F414" s="77"/>
      <c r="G414" s="77"/>
      <c r="H414" s="78"/>
    </row>
    <row r="415" spans="1:8" ht="15">
      <c r="A415" s="81"/>
      <c r="B415" s="81"/>
      <c r="C415" s="77"/>
      <c r="D415" s="77"/>
      <c r="E415" s="77"/>
      <c r="F415" s="77"/>
      <c r="G415" s="77"/>
      <c r="H415" s="106"/>
    </row>
    <row r="416" spans="1:8" ht="15">
      <c r="A416" s="81"/>
      <c r="B416" s="81"/>
      <c r="C416" s="77"/>
      <c r="D416" s="77"/>
      <c r="E416" s="77"/>
      <c r="F416" s="77"/>
      <c r="G416" s="77"/>
      <c r="H416" s="106"/>
    </row>
    <row r="417" spans="1:8" ht="15">
      <c r="A417" s="81"/>
      <c r="B417" s="81"/>
      <c r="C417" s="77"/>
      <c r="D417" s="77"/>
      <c r="E417" s="77"/>
      <c r="F417" s="77"/>
      <c r="G417" s="77"/>
      <c r="H417" s="106"/>
    </row>
    <row r="418" spans="1:8" ht="15">
      <c r="A418" s="81"/>
      <c r="B418" s="81"/>
      <c r="C418" s="77"/>
      <c r="D418" s="77"/>
      <c r="E418" s="77"/>
      <c r="F418" s="77"/>
      <c r="G418" s="77"/>
      <c r="H418" s="78"/>
    </row>
    <row r="419" spans="1:8" ht="15">
      <c r="A419" s="81"/>
      <c r="B419" s="81"/>
      <c r="C419" s="77"/>
      <c r="D419" s="77"/>
      <c r="E419" s="77"/>
      <c r="F419" s="77"/>
      <c r="G419" s="77"/>
      <c r="H419" s="106"/>
    </row>
    <row r="420" spans="1:8" ht="15">
      <c r="A420" s="81"/>
      <c r="B420" s="81"/>
      <c r="C420" s="77"/>
      <c r="D420" s="77"/>
      <c r="E420" s="77"/>
      <c r="F420" s="77"/>
      <c r="G420" s="77"/>
      <c r="H420" s="106"/>
    </row>
    <row r="421" spans="1:8" ht="15">
      <c r="A421" s="79"/>
      <c r="B421" s="79"/>
      <c r="C421" s="77"/>
      <c r="D421" s="77"/>
      <c r="E421" s="77"/>
      <c r="F421" s="77"/>
      <c r="G421" s="77"/>
      <c r="H421" s="78"/>
    </row>
    <row r="422" spans="1:8" ht="15">
      <c r="A422" s="80"/>
      <c r="B422" s="80"/>
      <c r="C422" s="77"/>
      <c r="D422" s="77"/>
      <c r="E422" s="77"/>
      <c r="F422" s="77"/>
      <c r="G422" s="77"/>
      <c r="H422" s="78"/>
    </row>
    <row r="423" spans="1:8" ht="15">
      <c r="A423" s="81"/>
      <c r="B423" s="81"/>
      <c r="C423" s="77"/>
      <c r="D423" s="77"/>
      <c r="E423" s="77"/>
      <c r="F423" s="77"/>
      <c r="G423" s="77"/>
      <c r="H423" s="78"/>
    </row>
    <row r="424" spans="1:8" ht="15">
      <c r="A424" s="81"/>
      <c r="B424" s="81"/>
      <c r="C424" s="77"/>
      <c r="D424" s="77"/>
      <c r="E424" s="77"/>
      <c r="F424" s="77"/>
      <c r="G424" s="77"/>
      <c r="H424" s="78"/>
    </row>
    <row r="425" spans="1:8" ht="15">
      <c r="A425" s="81"/>
      <c r="B425" s="81"/>
      <c r="C425" s="77"/>
      <c r="D425" s="77"/>
      <c r="E425" s="77"/>
      <c r="F425" s="77"/>
      <c r="G425" s="77"/>
      <c r="H425" s="106"/>
    </row>
    <row r="426" spans="1:8" ht="15">
      <c r="A426" s="81"/>
      <c r="B426" s="81"/>
      <c r="C426" s="77"/>
      <c r="D426" s="77"/>
      <c r="E426" s="77"/>
      <c r="F426" s="77"/>
      <c r="G426" s="77"/>
      <c r="H426" s="106"/>
    </row>
    <row r="427" spans="1:8" ht="15">
      <c r="A427" s="81"/>
      <c r="B427" s="81"/>
      <c r="C427" s="77"/>
      <c r="D427" s="77"/>
      <c r="E427" s="77"/>
      <c r="F427" s="77"/>
      <c r="G427" s="77"/>
      <c r="H427" s="78"/>
    </row>
    <row r="428" spans="1:8" ht="15">
      <c r="A428" s="81"/>
      <c r="B428" s="81"/>
      <c r="C428" s="77"/>
      <c r="D428" s="77"/>
      <c r="E428" s="77"/>
      <c r="F428" s="77"/>
      <c r="G428" s="77"/>
      <c r="H428" s="106"/>
    </row>
    <row r="429" spans="1:8" ht="15">
      <c r="A429" s="81"/>
      <c r="B429" s="81"/>
      <c r="C429" s="77"/>
      <c r="D429" s="77"/>
      <c r="E429" s="77"/>
      <c r="F429" s="77"/>
      <c r="G429" s="77"/>
      <c r="H429" s="106"/>
    </row>
    <row r="430" spans="1:8" ht="15">
      <c r="A430" s="79"/>
      <c r="B430" s="79"/>
      <c r="C430" s="77"/>
      <c r="D430" s="77"/>
      <c r="E430" s="77"/>
      <c r="F430" s="77"/>
      <c r="G430" s="77"/>
      <c r="H430" s="78"/>
    </row>
    <row r="431" spans="1:8" ht="15">
      <c r="A431" s="80"/>
      <c r="B431" s="80"/>
      <c r="C431" s="77"/>
      <c r="D431" s="77"/>
      <c r="E431" s="77"/>
      <c r="F431" s="77"/>
      <c r="G431" s="77"/>
      <c r="H431" s="78"/>
    </row>
    <row r="432" spans="1:8" ht="15">
      <c r="A432" s="81"/>
      <c r="B432" s="81"/>
      <c r="C432" s="77"/>
      <c r="D432" s="77"/>
      <c r="E432" s="77"/>
      <c r="F432" s="77"/>
      <c r="G432" s="77"/>
      <c r="H432" s="78"/>
    </row>
    <row r="433" spans="1:8" ht="15">
      <c r="A433" s="81"/>
      <c r="B433" s="81"/>
      <c r="C433" s="77"/>
      <c r="D433" s="77"/>
      <c r="E433" s="77"/>
      <c r="F433" s="77"/>
      <c r="G433" s="77"/>
      <c r="H433" s="78"/>
    </row>
    <row r="434" spans="1:8" ht="15">
      <c r="A434" s="81"/>
      <c r="B434" s="81"/>
      <c r="C434" s="77"/>
      <c r="D434" s="77"/>
      <c r="E434" s="77"/>
      <c r="F434" s="77"/>
      <c r="G434" s="77"/>
      <c r="H434" s="106"/>
    </row>
    <row r="435" spans="1:8" ht="15">
      <c r="A435" s="81"/>
      <c r="B435" s="81"/>
      <c r="C435" s="77"/>
      <c r="D435" s="77"/>
      <c r="E435" s="77"/>
      <c r="F435" s="77"/>
      <c r="G435" s="77"/>
      <c r="H435" s="106"/>
    </row>
    <row r="436" spans="1:8" ht="15">
      <c r="A436" s="81"/>
      <c r="B436" s="81"/>
      <c r="C436" s="77"/>
      <c r="D436" s="77"/>
      <c r="E436" s="77"/>
      <c r="F436" s="77"/>
      <c r="G436" s="77"/>
      <c r="H436" s="78"/>
    </row>
    <row r="437" spans="1:8" ht="15">
      <c r="A437" s="81"/>
      <c r="B437" s="81"/>
      <c r="C437" s="77"/>
      <c r="D437" s="77"/>
      <c r="E437" s="77"/>
      <c r="F437" s="77"/>
      <c r="G437" s="77"/>
      <c r="H437" s="106"/>
    </row>
    <row r="438" spans="1:8" ht="15">
      <c r="A438" s="81"/>
      <c r="B438" s="81"/>
      <c r="C438" s="77"/>
      <c r="D438" s="77"/>
      <c r="E438" s="77"/>
      <c r="F438" s="77"/>
      <c r="G438" s="77"/>
      <c r="H438" s="106"/>
    </row>
    <row r="439" spans="1:8" ht="14.25">
      <c r="A439" s="110"/>
      <c r="B439" s="110"/>
      <c r="C439" s="107"/>
      <c r="D439" s="107"/>
      <c r="E439" s="107"/>
      <c r="F439" s="107"/>
      <c r="G439" s="107"/>
      <c r="H439" s="111"/>
    </row>
    <row r="440" spans="1:8" ht="15">
      <c r="A440" s="81"/>
      <c r="B440" s="81"/>
      <c r="C440" s="77"/>
      <c r="D440" s="77"/>
      <c r="E440" s="77"/>
      <c r="F440" s="77"/>
      <c r="G440" s="77"/>
      <c r="H440" s="78"/>
    </row>
    <row r="441" spans="1:8" ht="15">
      <c r="A441" s="81"/>
      <c r="B441" s="81"/>
      <c r="C441" s="77"/>
      <c r="D441" s="77"/>
      <c r="E441" s="77"/>
      <c r="F441" s="77"/>
      <c r="G441" s="77"/>
      <c r="H441" s="78"/>
    </row>
    <row r="442" spans="1:8" ht="15">
      <c r="A442" s="81"/>
      <c r="B442" s="81"/>
      <c r="C442" s="77"/>
      <c r="D442" s="77"/>
      <c r="E442" s="77"/>
      <c r="F442" s="77"/>
      <c r="G442" s="77"/>
      <c r="H442" s="78"/>
    </row>
    <row r="443" spans="1:8" ht="15">
      <c r="A443" s="81"/>
      <c r="B443" s="81"/>
      <c r="C443" s="77"/>
      <c r="D443" s="77"/>
      <c r="E443" s="77"/>
      <c r="F443" s="77"/>
      <c r="G443" s="77"/>
      <c r="H443" s="106"/>
    </row>
    <row r="444" spans="1:8" ht="15">
      <c r="A444" s="81"/>
      <c r="B444" s="81"/>
      <c r="C444" s="77"/>
      <c r="D444" s="77"/>
      <c r="E444" s="77"/>
      <c r="F444" s="77"/>
      <c r="G444" s="77"/>
      <c r="H444" s="106"/>
    </row>
    <row r="445" spans="1:8" ht="15">
      <c r="A445" s="81"/>
      <c r="B445" s="81"/>
      <c r="C445" s="77"/>
      <c r="D445" s="77"/>
      <c r="E445" s="77"/>
      <c r="F445" s="77"/>
      <c r="G445" s="77"/>
      <c r="H445" s="106"/>
    </row>
    <row r="446" spans="1:8" ht="15">
      <c r="A446" s="81"/>
      <c r="B446" s="81"/>
      <c r="C446" s="77"/>
      <c r="D446" s="77"/>
      <c r="E446" s="77"/>
      <c r="F446" s="77"/>
      <c r="G446" s="77"/>
      <c r="H446" s="106"/>
    </row>
    <row r="447" spans="1:8" ht="15">
      <c r="A447" s="81"/>
      <c r="B447" s="81"/>
      <c r="C447" s="77"/>
      <c r="D447" s="77"/>
      <c r="E447" s="77"/>
      <c r="F447" s="77"/>
      <c r="G447" s="77"/>
      <c r="H447" s="78"/>
    </row>
    <row r="448" spans="1:8" ht="15">
      <c r="A448" s="81"/>
      <c r="B448" s="81"/>
      <c r="C448" s="77"/>
      <c r="D448" s="77"/>
      <c r="E448" s="77"/>
      <c r="F448" s="77"/>
      <c r="G448" s="77"/>
      <c r="H448" s="106"/>
    </row>
    <row r="449" spans="1:8" ht="15">
      <c r="A449" s="81"/>
      <c r="B449" s="81"/>
      <c r="C449" s="77"/>
      <c r="D449" s="77"/>
      <c r="E449" s="77"/>
      <c r="F449" s="77"/>
      <c r="G449" s="77"/>
      <c r="H449" s="106"/>
    </row>
    <row r="450" spans="1:8" ht="15">
      <c r="A450" s="80"/>
      <c r="B450" s="80"/>
      <c r="C450" s="77"/>
      <c r="D450" s="77"/>
      <c r="E450" s="77"/>
      <c r="F450" s="82"/>
      <c r="G450" s="77"/>
      <c r="H450" s="78"/>
    </row>
    <row r="451" spans="1:8" ht="15">
      <c r="A451" s="79"/>
      <c r="B451" s="79"/>
      <c r="C451" s="77"/>
      <c r="D451" s="77"/>
      <c r="E451" s="77"/>
      <c r="F451" s="82"/>
      <c r="G451" s="77"/>
      <c r="H451" s="78"/>
    </row>
    <row r="452" spans="1:8" ht="15">
      <c r="A452" s="81"/>
      <c r="B452" s="81"/>
      <c r="C452" s="77"/>
      <c r="D452" s="77"/>
      <c r="E452" s="77"/>
      <c r="F452" s="82"/>
      <c r="G452" s="77"/>
      <c r="H452" s="78"/>
    </row>
    <row r="453" spans="1:8" ht="15">
      <c r="A453" s="81"/>
      <c r="B453" s="81"/>
      <c r="C453" s="77"/>
      <c r="D453" s="77"/>
      <c r="E453" s="77"/>
      <c r="F453" s="82"/>
      <c r="G453" s="77"/>
      <c r="H453" s="78"/>
    </row>
    <row r="454" spans="1:8" ht="15">
      <c r="A454" s="81"/>
      <c r="B454" s="81"/>
      <c r="C454" s="77"/>
      <c r="D454" s="77"/>
      <c r="E454" s="77"/>
      <c r="F454" s="82"/>
      <c r="G454" s="77"/>
      <c r="H454" s="106"/>
    </row>
    <row r="455" spans="1:8" ht="15">
      <c r="A455" s="81"/>
      <c r="B455" s="81"/>
      <c r="C455" s="77"/>
      <c r="D455" s="77"/>
      <c r="E455" s="77"/>
      <c r="F455" s="82"/>
      <c r="G455" s="77"/>
      <c r="H455" s="106"/>
    </row>
    <row r="456" spans="1:8" ht="15">
      <c r="A456" s="81"/>
      <c r="B456" s="81"/>
      <c r="C456" s="77"/>
      <c r="D456" s="77"/>
      <c r="E456" s="77"/>
      <c r="F456" s="82"/>
      <c r="G456" s="77"/>
      <c r="H456" s="106"/>
    </row>
    <row r="457" spans="1:8" ht="15">
      <c r="A457" s="81"/>
      <c r="B457" s="81"/>
      <c r="C457" s="77"/>
      <c r="D457" s="77"/>
      <c r="E457" s="77"/>
      <c r="F457" s="82"/>
      <c r="G457" s="77"/>
      <c r="H457" s="78"/>
    </row>
    <row r="458" spans="1:8" ht="15">
      <c r="A458" s="81"/>
      <c r="B458" s="81"/>
      <c r="C458" s="77"/>
      <c r="D458" s="77"/>
      <c r="E458" s="77"/>
      <c r="F458" s="82"/>
      <c r="G458" s="77"/>
      <c r="H458" s="106"/>
    </row>
    <row r="459" spans="1:8" ht="15">
      <c r="A459" s="81"/>
      <c r="B459" s="81"/>
      <c r="C459" s="77"/>
      <c r="D459" s="77"/>
      <c r="E459" s="77"/>
      <c r="F459" s="82"/>
      <c r="G459" s="77"/>
      <c r="H459" s="106"/>
    </row>
    <row r="460" spans="1:8" ht="14.25">
      <c r="A460" s="76"/>
      <c r="B460" s="76"/>
      <c r="C460" s="107"/>
      <c r="D460" s="107"/>
      <c r="E460" s="107"/>
      <c r="F460" s="107"/>
      <c r="G460" s="107"/>
      <c r="H460" s="111"/>
    </row>
    <row r="461" spans="1:8" ht="15">
      <c r="A461" s="110"/>
      <c r="B461" s="110"/>
      <c r="C461" s="77"/>
      <c r="D461" s="77"/>
      <c r="E461" s="77"/>
      <c r="F461" s="77"/>
      <c r="G461" s="77"/>
      <c r="H461" s="78"/>
    </row>
    <row r="462" spans="1:8" ht="15">
      <c r="A462" s="80"/>
      <c r="B462" s="80"/>
      <c r="C462" s="77"/>
      <c r="D462" s="77"/>
      <c r="E462" s="77"/>
      <c r="F462" s="77"/>
      <c r="G462" s="77"/>
      <c r="H462" s="78"/>
    </row>
    <row r="463" spans="1:8" ht="15">
      <c r="A463" s="79"/>
      <c r="B463" s="79"/>
      <c r="C463" s="77"/>
      <c r="D463" s="77"/>
      <c r="E463" s="77"/>
      <c r="F463" s="77"/>
      <c r="G463" s="77"/>
      <c r="H463" s="78"/>
    </row>
    <row r="464" spans="1:8" ht="15">
      <c r="A464" s="80"/>
      <c r="B464" s="80"/>
      <c r="C464" s="77"/>
      <c r="D464" s="77"/>
      <c r="E464" s="77"/>
      <c r="F464" s="77"/>
      <c r="G464" s="77"/>
      <c r="H464" s="78"/>
    </row>
    <row r="465" spans="1:8" ht="14.25">
      <c r="A465" s="110"/>
      <c r="B465" s="110"/>
      <c r="C465" s="107"/>
      <c r="D465" s="107"/>
      <c r="E465" s="107"/>
      <c r="F465" s="107"/>
      <c r="G465" s="107"/>
      <c r="H465" s="111"/>
    </row>
    <row r="466" spans="1:8" ht="15">
      <c r="A466" s="81"/>
      <c r="B466" s="81"/>
      <c r="C466" s="77"/>
      <c r="D466" s="77"/>
      <c r="E466" s="77"/>
      <c r="F466" s="77"/>
      <c r="G466" s="77"/>
      <c r="H466" s="78"/>
    </row>
    <row r="467" spans="1:8" ht="15">
      <c r="A467" s="81"/>
      <c r="B467" s="81"/>
      <c r="C467" s="77"/>
      <c r="D467" s="77"/>
      <c r="E467" s="77"/>
      <c r="F467" s="77"/>
      <c r="G467" s="77"/>
      <c r="H467" s="106"/>
    </row>
    <row r="468" spans="1:8" ht="14.25">
      <c r="A468" s="110"/>
      <c r="B468" s="110"/>
      <c r="C468" s="107"/>
      <c r="D468" s="107"/>
      <c r="E468" s="107"/>
      <c r="F468" s="107"/>
      <c r="G468" s="107"/>
      <c r="H468" s="111"/>
    </row>
    <row r="469" spans="1:8" ht="15">
      <c r="A469" s="79"/>
      <c r="B469" s="79"/>
      <c r="C469" s="107"/>
      <c r="D469" s="107"/>
      <c r="E469" s="107"/>
      <c r="F469" s="107"/>
      <c r="G469" s="107"/>
      <c r="H469" s="111"/>
    </row>
    <row r="470" spans="1:8" ht="15">
      <c r="A470" s="79"/>
      <c r="B470" s="79"/>
      <c r="C470" s="107"/>
      <c r="D470" s="107"/>
      <c r="E470" s="107"/>
      <c r="F470" s="107"/>
      <c r="G470" s="107"/>
      <c r="H470" s="111"/>
    </row>
    <row r="471" spans="1:8" ht="15">
      <c r="A471" s="79"/>
      <c r="B471" s="79"/>
      <c r="C471" s="77"/>
      <c r="D471" s="77"/>
      <c r="E471" s="77"/>
      <c r="F471" s="77"/>
      <c r="G471" s="77"/>
      <c r="H471" s="78"/>
    </row>
    <row r="472" spans="1:8" ht="15">
      <c r="A472" s="105"/>
      <c r="B472" s="105"/>
      <c r="C472" s="77"/>
      <c r="D472" s="77"/>
      <c r="E472" s="77"/>
      <c r="F472" s="77"/>
      <c r="G472" s="77"/>
      <c r="H472" s="78"/>
    </row>
    <row r="473" spans="1:8" ht="15">
      <c r="A473" s="81"/>
      <c r="B473" s="81"/>
      <c r="C473" s="77"/>
      <c r="D473" s="77"/>
      <c r="E473" s="77"/>
      <c r="F473" s="77"/>
      <c r="G473" s="77"/>
      <c r="H473" s="78"/>
    </row>
    <row r="474" spans="1:8" ht="15">
      <c r="A474" s="81"/>
      <c r="B474" s="81"/>
      <c r="C474" s="77"/>
      <c r="D474" s="77"/>
      <c r="E474" s="77"/>
      <c r="F474" s="77"/>
      <c r="G474" s="77"/>
      <c r="H474" s="78"/>
    </row>
    <row r="475" spans="1:8" ht="15">
      <c r="A475" s="81"/>
      <c r="B475" s="81"/>
      <c r="C475" s="77"/>
      <c r="D475" s="77"/>
      <c r="E475" s="77"/>
      <c r="F475" s="77"/>
      <c r="G475" s="77"/>
      <c r="H475" s="78"/>
    </row>
    <row r="476" spans="1:8" ht="15">
      <c r="A476" s="81"/>
      <c r="B476" s="81"/>
      <c r="C476" s="77"/>
      <c r="D476" s="77"/>
      <c r="E476" s="77"/>
      <c r="F476" s="77"/>
      <c r="G476" s="77"/>
      <c r="H476" s="78"/>
    </row>
    <row r="477" spans="1:8" ht="15">
      <c r="A477" s="81"/>
      <c r="B477" s="81"/>
      <c r="C477" s="77"/>
      <c r="D477" s="77"/>
      <c r="E477" s="77"/>
      <c r="F477" s="77"/>
      <c r="G477" s="77"/>
      <c r="H477" s="78"/>
    </row>
    <row r="478" spans="1:8" ht="15">
      <c r="A478" s="81"/>
      <c r="B478" s="81"/>
      <c r="C478" s="77"/>
      <c r="D478" s="77"/>
      <c r="E478" s="77"/>
      <c r="F478" s="77"/>
      <c r="G478" s="77"/>
      <c r="H478" s="78"/>
    </row>
    <row r="479" spans="1:8" ht="15">
      <c r="A479" s="81"/>
      <c r="B479" s="81"/>
      <c r="C479" s="77"/>
      <c r="D479" s="77"/>
      <c r="E479" s="77"/>
      <c r="F479" s="77"/>
      <c r="G479" s="77"/>
      <c r="H479" s="78"/>
    </row>
    <row r="480" spans="1:8" ht="15">
      <c r="A480" s="81"/>
      <c r="B480" s="81"/>
      <c r="C480" s="77"/>
      <c r="D480" s="77"/>
      <c r="E480" s="77"/>
      <c r="F480" s="77"/>
      <c r="G480" s="77"/>
      <c r="H480" s="78"/>
    </row>
    <row r="481" spans="1:8" ht="15">
      <c r="A481" s="81"/>
      <c r="B481" s="81"/>
      <c r="C481" s="77"/>
      <c r="D481" s="77"/>
      <c r="E481" s="77"/>
      <c r="F481" s="77"/>
      <c r="G481" s="77"/>
      <c r="H481" s="78"/>
    </row>
    <row r="482" spans="1:8" ht="15">
      <c r="A482" s="81"/>
      <c r="B482" s="81"/>
      <c r="C482" s="77"/>
      <c r="D482" s="77"/>
      <c r="E482" s="77"/>
      <c r="F482" s="77"/>
      <c r="G482" s="77"/>
      <c r="H482" s="78"/>
    </row>
    <row r="483" spans="1:8" ht="15">
      <c r="A483" s="81"/>
      <c r="B483" s="81"/>
      <c r="C483" s="77"/>
      <c r="D483" s="77"/>
      <c r="E483" s="77"/>
      <c r="F483" s="77"/>
      <c r="G483" s="77"/>
      <c r="H483" s="78"/>
    </row>
    <row r="484" spans="1:8" ht="15">
      <c r="A484" s="81"/>
      <c r="B484" s="81"/>
      <c r="C484" s="77"/>
      <c r="D484" s="77"/>
      <c r="E484" s="77"/>
      <c r="F484" s="77"/>
      <c r="G484" s="77"/>
      <c r="H484" s="78"/>
    </row>
    <row r="485" spans="1:8" ht="15">
      <c r="A485" s="81"/>
      <c r="B485" s="81"/>
      <c r="C485" s="77"/>
      <c r="D485" s="77"/>
      <c r="E485" s="77"/>
      <c r="F485" s="77"/>
      <c r="G485" s="77"/>
      <c r="H485" s="78"/>
    </row>
    <row r="486" spans="1:8" ht="15">
      <c r="A486" s="81"/>
      <c r="B486" s="81"/>
      <c r="C486" s="77"/>
      <c r="D486" s="77"/>
      <c r="E486" s="77"/>
      <c r="F486" s="77"/>
      <c r="G486" s="77"/>
      <c r="H486" s="78"/>
    </row>
    <row r="487" spans="1:8" ht="15">
      <c r="A487" s="81"/>
      <c r="B487" s="81"/>
      <c r="C487" s="77"/>
      <c r="D487" s="77"/>
      <c r="E487" s="77"/>
      <c r="F487" s="77"/>
      <c r="G487" s="77"/>
      <c r="H487" s="78"/>
    </row>
    <row r="488" spans="1:8" ht="15">
      <c r="A488" s="81"/>
      <c r="B488" s="81"/>
      <c r="C488" s="77"/>
      <c r="D488" s="77"/>
      <c r="E488" s="77"/>
      <c r="F488" s="77"/>
      <c r="G488" s="77"/>
      <c r="H488" s="78"/>
    </row>
    <row r="489" spans="1:8" ht="15">
      <c r="A489" s="81"/>
      <c r="B489" s="81"/>
      <c r="C489" s="77"/>
      <c r="D489" s="77"/>
      <c r="E489" s="77"/>
      <c r="F489" s="77"/>
      <c r="G489" s="77"/>
      <c r="H489" s="78"/>
    </row>
    <row r="490" spans="1:8" ht="15">
      <c r="A490" s="79"/>
      <c r="B490" s="79"/>
      <c r="C490" s="107"/>
      <c r="D490" s="107"/>
      <c r="E490" s="107"/>
      <c r="F490" s="107"/>
      <c r="G490" s="107"/>
      <c r="H490" s="111"/>
    </row>
    <row r="491" spans="1:8" ht="15">
      <c r="A491" s="80"/>
      <c r="B491" s="80"/>
      <c r="C491" s="77"/>
      <c r="D491" s="77"/>
      <c r="E491" s="77"/>
      <c r="F491" s="77"/>
      <c r="G491" s="77"/>
      <c r="H491" s="78"/>
    </row>
    <row r="492" spans="1:8" ht="15">
      <c r="A492" s="81"/>
      <c r="B492" s="81"/>
      <c r="C492" s="77"/>
      <c r="D492" s="77"/>
      <c r="E492" s="77"/>
      <c r="F492" s="77"/>
      <c r="G492" s="77"/>
      <c r="H492" s="78"/>
    </row>
    <row r="493" spans="1:8" ht="15">
      <c r="A493" s="81"/>
      <c r="B493" s="81"/>
      <c r="C493" s="77"/>
      <c r="D493" s="77"/>
      <c r="E493" s="77"/>
      <c r="F493" s="77"/>
      <c r="G493" s="77"/>
      <c r="H493" s="78"/>
    </row>
    <row r="494" spans="1:8" ht="14.25">
      <c r="A494" s="110"/>
      <c r="B494" s="110"/>
      <c r="C494" s="107"/>
      <c r="D494" s="107"/>
      <c r="E494" s="107"/>
      <c r="F494" s="107"/>
      <c r="G494" s="107"/>
      <c r="H494" s="108"/>
    </row>
    <row r="495" spans="1:8" ht="15">
      <c r="A495" s="79"/>
      <c r="B495" s="79"/>
      <c r="C495" s="77"/>
      <c r="D495" s="77"/>
      <c r="E495" s="77"/>
      <c r="F495" s="77"/>
      <c r="G495" s="77"/>
      <c r="H495" s="106"/>
    </row>
    <row r="496" spans="1:8" ht="15">
      <c r="A496" s="81"/>
      <c r="B496" s="81"/>
      <c r="C496" s="77"/>
      <c r="D496" s="77"/>
      <c r="E496" s="77"/>
      <c r="F496" s="77"/>
      <c r="G496" s="77"/>
      <c r="H496" s="106"/>
    </row>
    <row r="497" spans="1:8" ht="15">
      <c r="A497" s="105"/>
      <c r="B497" s="105"/>
      <c r="C497" s="77"/>
      <c r="D497" s="77"/>
      <c r="E497" s="77"/>
      <c r="F497" s="77"/>
      <c r="G497" s="77"/>
      <c r="H497" s="106"/>
    </row>
    <row r="498" spans="1:8" ht="15">
      <c r="A498" s="105"/>
      <c r="B498" s="105"/>
      <c r="C498" s="77"/>
      <c r="D498" s="77"/>
      <c r="E498" s="77"/>
      <c r="F498" s="77"/>
      <c r="G498" s="77"/>
      <c r="H498" s="106"/>
    </row>
    <row r="499" spans="1:8" ht="15">
      <c r="A499" s="105"/>
      <c r="B499" s="105"/>
      <c r="C499" s="77"/>
      <c r="D499" s="77"/>
      <c r="E499" s="77"/>
      <c r="F499" s="77"/>
      <c r="G499" s="77"/>
      <c r="H499" s="106"/>
    </row>
    <row r="500" spans="1:8" ht="15">
      <c r="A500" s="105"/>
      <c r="B500" s="105"/>
      <c r="C500" s="77"/>
      <c r="D500" s="77"/>
      <c r="E500" s="77"/>
      <c r="F500" s="77"/>
      <c r="G500" s="77"/>
      <c r="H500" s="106"/>
    </row>
    <row r="501" spans="1:8" s="6" customFormat="1" ht="15">
      <c r="A501" s="117"/>
      <c r="B501" s="117"/>
      <c r="C501" s="77"/>
      <c r="D501" s="118"/>
      <c r="E501" s="118"/>
      <c r="F501" s="118"/>
      <c r="G501" s="77"/>
      <c r="H501" s="119"/>
    </row>
    <row r="502" spans="1:8" s="6" customFormat="1" ht="15">
      <c r="A502" s="117"/>
      <c r="B502" s="117"/>
      <c r="C502" s="77"/>
      <c r="D502" s="118"/>
      <c r="E502" s="118"/>
      <c r="F502" s="118"/>
      <c r="G502" s="77"/>
      <c r="H502" s="119"/>
    </row>
    <row r="503" spans="1:8" s="6" customFormat="1" ht="15">
      <c r="A503" s="120"/>
      <c r="B503" s="120"/>
      <c r="C503" s="77"/>
      <c r="D503" s="118"/>
      <c r="E503" s="118"/>
      <c r="F503" s="118"/>
      <c r="G503" s="77"/>
      <c r="H503" s="119"/>
    </row>
    <row r="504" spans="1:8" s="6" customFormat="1" ht="15">
      <c r="A504" s="120"/>
      <c r="B504" s="120"/>
      <c r="C504" s="77"/>
      <c r="D504" s="118"/>
      <c r="E504" s="118"/>
      <c r="F504" s="118"/>
      <c r="G504" s="77"/>
      <c r="H504" s="119"/>
    </row>
    <row r="505" spans="1:8" s="6" customFormat="1" ht="15">
      <c r="A505" s="121"/>
      <c r="B505" s="121"/>
      <c r="C505" s="77"/>
      <c r="D505" s="118"/>
      <c r="E505" s="118"/>
      <c r="F505" s="118"/>
      <c r="G505" s="77"/>
      <c r="H505" s="119"/>
    </row>
    <row r="506" spans="1:8" s="6" customFormat="1" ht="15">
      <c r="A506" s="121"/>
      <c r="B506" s="121"/>
      <c r="C506" s="77"/>
      <c r="D506" s="118"/>
      <c r="E506" s="118"/>
      <c r="F506" s="118"/>
      <c r="G506" s="77"/>
      <c r="H506" s="119"/>
    </row>
    <row r="507" spans="1:8" s="6" customFormat="1" ht="15">
      <c r="A507" s="122"/>
      <c r="B507" s="122"/>
      <c r="C507" s="77"/>
      <c r="D507" s="118"/>
      <c r="E507" s="118"/>
      <c r="F507" s="118"/>
      <c r="G507" s="77"/>
      <c r="H507" s="123"/>
    </row>
    <row r="508" spans="1:8" s="6" customFormat="1" ht="15">
      <c r="A508" s="121"/>
      <c r="B508" s="121"/>
      <c r="C508" s="77"/>
      <c r="D508" s="118"/>
      <c r="E508" s="118"/>
      <c r="F508" s="118"/>
      <c r="G508" s="77"/>
      <c r="H508" s="123"/>
    </row>
    <row r="509" spans="1:8" s="6" customFormat="1" ht="15">
      <c r="A509" s="121"/>
      <c r="B509" s="121"/>
      <c r="C509" s="77"/>
      <c r="D509" s="118"/>
      <c r="E509" s="118"/>
      <c r="F509" s="118"/>
      <c r="G509" s="77"/>
      <c r="H509" s="123"/>
    </row>
    <row r="510" spans="1:8" s="6" customFormat="1" ht="15">
      <c r="A510" s="121"/>
      <c r="B510" s="121"/>
      <c r="C510" s="77"/>
      <c r="D510" s="118"/>
      <c r="E510" s="118"/>
      <c r="F510" s="118"/>
      <c r="G510" s="77"/>
      <c r="H510" s="123"/>
    </row>
    <row r="511" spans="1:8" s="6" customFormat="1" ht="15">
      <c r="A511" s="121"/>
      <c r="B511" s="121"/>
      <c r="C511" s="77"/>
      <c r="D511" s="118"/>
      <c r="E511" s="118"/>
      <c r="F511" s="118"/>
      <c r="G511" s="77"/>
      <c r="H511" s="119"/>
    </row>
    <row r="512" spans="1:8" s="6" customFormat="1" ht="15">
      <c r="A512" s="121"/>
      <c r="B512" s="121"/>
      <c r="C512" s="77"/>
      <c r="D512" s="118"/>
      <c r="E512" s="118"/>
      <c r="F512" s="118"/>
      <c r="G512" s="77"/>
      <c r="H512" s="123"/>
    </row>
    <row r="513" spans="1:8" s="6" customFormat="1" ht="15">
      <c r="A513" s="121"/>
      <c r="B513" s="121"/>
      <c r="C513" s="77"/>
      <c r="D513" s="118"/>
      <c r="E513" s="118"/>
      <c r="F513" s="118"/>
      <c r="G513" s="77"/>
      <c r="H513" s="123"/>
    </row>
    <row r="514" spans="1:8" s="4" customFormat="1" ht="14.25">
      <c r="A514" s="76"/>
      <c r="B514" s="76"/>
      <c r="C514" s="107"/>
      <c r="D514" s="107"/>
      <c r="E514" s="107"/>
      <c r="F514" s="107"/>
      <c r="G514" s="107"/>
      <c r="H514" s="111"/>
    </row>
    <row r="515" spans="1:8" ht="14.25">
      <c r="A515" s="110"/>
      <c r="B515" s="110"/>
      <c r="C515" s="107"/>
      <c r="D515" s="107"/>
      <c r="E515" s="107"/>
      <c r="F515" s="107"/>
      <c r="G515" s="107"/>
      <c r="H515" s="111"/>
    </row>
    <row r="516" spans="1:8" ht="15">
      <c r="A516" s="79"/>
      <c r="B516" s="79"/>
      <c r="C516" s="107"/>
      <c r="D516" s="107"/>
      <c r="E516" s="107"/>
      <c r="F516" s="124"/>
      <c r="G516" s="107"/>
      <c r="H516" s="111"/>
    </row>
    <row r="517" spans="1:8" ht="15">
      <c r="A517" s="79"/>
      <c r="B517" s="79"/>
      <c r="C517" s="77"/>
      <c r="D517" s="77"/>
      <c r="E517" s="77"/>
      <c r="F517" s="125"/>
      <c r="G517" s="77"/>
      <c r="H517" s="78"/>
    </row>
    <row r="518" spans="1:8" ht="15">
      <c r="A518" s="80"/>
      <c r="B518" s="80"/>
      <c r="C518" s="77"/>
      <c r="D518" s="77"/>
      <c r="E518" s="77"/>
      <c r="F518" s="125"/>
      <c r="G518" s="77"/>
      <c r="H518" s="78"/>
    </row>
    <row r="519" spans="1:8" ht="14.25">
      <c r="A519" s="110"/>
      <c r="B519" s="110"/>
      <c r="C519" s="107"/>
      <c r="D519" s="107"/>
      <c r="E519" s="107"/>
      <c r="F519" s="107"/>
      <c r="G519" s="107"/>
      <c r="H519" s="111"/>
    </row>
    <row r="520" spans="1:8" ht="14.25">
      <c r="A520" s="110"/>
      <c r="B520" s="110"/>
      <c r="C520" s="107"/>
      <c r="D520" s="107"/>
      <c r="E520" s="107"/>
      <c r="F520" s="107"/>
      <c r="G520" s="107"/>
      <c r="H520" s="111"/>
    </row>
    <row r="521" spans="1:8" ht="15">
      <c r="A521" s="79"/>
      <c r="B521" s="79"/>
      <c r="C521" s="77"/>
      <c r="D521" s="77"/>
      <c r="E521" s="77"/>
      <c r="F521" s="77"/>
      <c r="G521" s="77"/>
      <c r="H521" s="78"/>
    </row>
    <row r="522" spans="1:8" ht="15">
      <c r="A522" s="79"/>
      <c r="B522" s="79"/>
      <c r="C522" s="77"/>
      <c r="D522" s="77"/>
      <c r="E522" s="77"/>
      <c r="F522" s="77"/>
      <c r="G522" s="77"/>
      <c r="H522" s="78"/>
    </row>
    <row r="523" spans="1:8" ht="15">
      <c r="A523" s="80"/>
      <c r="B523" s="80"/>
      <c r="C523" s="77"/>
      <c r="D523" s="77"/>
      <c r="E523" s="77"/>
      <c r="F523" s="77"/>
      <c r="G523" s="77"/>
      <c r="H523" s="78"/>
    </row>
    <row r="524" spans="1:8" ht="14.25">
      <c r="A524" s="76"/>
      <c r="B524" s="76"/>
      <c r="C524" s="107"/>
      <c r="D524" s="107"/>
      <c r="E524" s="107"/>
      <c r="F524" s="126"/>
      <c r="G524" s="107"/>
      <c r="H524" s="111"/>
    </row>
    <row r="525" spans="1:8" ht="14.25">
      <c r="A525" s="76"/>
      <c r="B525" s="76"/>
      <c r="C525" s="107"/>
      <c r="D525" s="107"/>
      <c r="E525" s="107"/>
      <c r="F525" s="107"/>
      <c r="G525" s="107"/>
      <c r="H525" s="111"/>
    </row>
    <row r="526" spans="1:8" ht="14.25">
      <c r="A526" s="76"/>
      <c r="B526" s="76"/>
      <c r="C526" s="107"/>
      <c r="D526" s="107"/>
      <c r="E526" s="107"/>
      <c r="F526" s="107"/>
      <c r="G526" s="107"/>
      <c r="H526" s="111"/>
    </row>
    <row r="527" spans="1:8" ht="15">
      <c r="A527" s="79"/>
      <c r="B527" s="79"/>
      <c r="C527" s="77"/>
      <c r="D527" s="77"/>
      <c r="E527" s="77"/>
      <c r="F527" s="77"/>
      <c r="G527" s="77"/>
      <c r="H527" s="78"/>
    </row>
    <row r="528" spans="1:8" ht="15">
      <c r="A528" s="80"/>
      <c r="B528" s="80"/>
      <c r="C528" s="77"/>
      <c r="D528" s="77"/>
      <c r="E528" s="77"/>
      <c r="F528" s="77"/>
      <c r="G528" s="77"/>
      <c r="H528" s="78"/>
    </row>
    <row r="529" spans="1:8" ht="15">
      <c r="A529" s="81"/>
      <c r="B529" s="81"/>
      <c r="C529" s="77"/>
      <c r="D529" s="77"/>
      <c r="E529" s="77"/>
      <c r="F529" s="77"/>
      <c r="G529" s="77"/>
      <c r="H529" s="78"/>
    </row>
    <row r="530" spans="1:8" ht="15">
      <c r="A530" s="81"/>
      <c r="B530" s="81"/>
      <c r="C530" s="77"/>
      <c r="D530" s="77"/>
      <c r="E530" s="77"/>
      <c r="F530" s="77"/>
      <c r="G530" s="77"/>
      <c r="H530" s="78"/>
    </row>
    <row r="531" spans="1:8" ht="15">
      <c r="A531" s="81"/>
      <c r="B531" s="81"/>
      <c r="C531" s="77"/>
      <c r="D531" s="77"/>
      <c r="E531" s="77"/>
      <c r="F531" s="77"/>
      <c r="G531" s="77"/>
      <c r="H531" s="78"/>
    </row>
    <row r="532" spans="1:8" ht="15">
      <c r="A532" s="112"/>
      <c r="B532" s="112"/>
      <c r="C532" s="77"/>
      <c r="D532" s="77"/>
      <c r="E532" s="77"/>
      <c r="F532" s="77"/>
      <c r="G532" s="77"/>
      <c r="H532" s="78"/>
    </row>
    <row r="533" spans="1:8" ht="15">
      <c r="A533" s="81"/>
      <c r="B533" s="81"/>
      <c r="C533" s="77"/>
      <c r="D533" s="77"/>
      <c r="E533" s="77"/>
      <c r="F533" s="77"/>
      <c r="G533" s="77"/>
      <c r="H533" s="78"/>
    </row>
    <row r="534" spans="1:8" ht="15">
      <c r="A534" s="81"/>
      <c r="B534" s="81"/>
      <c r="C534" s="77"/>
      <c r="D534" s="77"/>
      <c r="E534" s="77"/>
      <c r="F534" s="77"/>
      <c r="G534" s="77"/>
      <c r="H534" s="78"/>
    </row>
    <row r="535" spans="1:8" ht="15">
      <c r="A535" s="81"/>
      <c r="B535" s="81"/>
      <c r="C535" s="77"/>
      <c r="D535" s="77"/>
      <c r="E535" s="77"/>
      <c r="F535" s="77"/>
      <c r="G535" s="77"/>
      <c r="H535" s="78"/>
    </row>
    <row r="536" spans="1:8" s="4" customFormat="1" ht="15">
      <c r="A536" s="76"/>
      <c r="B536" s="76"/>
      <c r="C536" s="77"/>
      <c r="D536" s="77"/>
      <c r="E536" s="77"/>
      <c r="F536" s="77"/>
      <c r="G536" s="77"/>
      <c r="H536" s="78"/>
    </row>
    <row r="537" spans="1:8" s="4" customFormat="1" ht="15">
      <c r="A537" s="79"/>
      <c r="B537" s="79"/>
      <c r="C537" s="77"/>
      <c r="D537" s="77"/>
      <c r="E537" s="77"/>
      <c r="F537" s="127"/>
      <c r="G537" s="77"/>
      <c r="H537" s="78"/>
    </row>
    <row r="538" spans="1:8" s="4" customFormat="1" ht="15">
      <c r="A538" s="80"/>
      <c r="B538" s="80"/>
      <c r="C538" s="77"/>
      <c r="D538" s="77"/>
      <c r="E538" s="77"/>
      <c r="F538" s="77"/>
      <c r="G538" s="77"/>
      <c r="H538" s="78"/>
    </row>
    <row r="539" spans="1:8" s="4" customFormat="1" ht="15">
      <c r="A539" s="81"/>
      <c r="B539" s="81"/>
      <c r="C539" s="77"/>
      <c r="D539" s="77"/>
      <c r="E539" s="77"/>
      <c r="F539" s="77"/>
      <c r="G539" s="77"/>
      <c r="H539" s="78"/>
    </row>
    <row r="540" spans="1:8" s="4" customFormat="1" ht="15">
      <c r="A540" s="81"/>
      <c r="B540" s="81"/>
      <c r="C540" s="77"/>
      <c r="D540" s="77"/>
      <c r="E540" s="77"/>
      <c r="F540" s="77"/>
      <c r="G540" s="77"/>
      <c r="H540" s="78"/>
    </row>
    <row r="541" spans="1:8" s="4" customFormat="1" ht="15">
      <c r="A541" s="81"/>
      <c r="B541" s="81"/>
      <c r="C541" s="77"/>
      <c r="D541" s="77"/>
      <c r="E541" s="77"/>
      <c r="F541" s="77"/>
      <c r="G541" s="77"/>
      <c r="H541" s="78"/>
    </row>
    <row r="542" spans="1:8" ht="15">
      <c r="A542" s="83"/>
      <c r="B542" s="83"/>
      <c r="C542" s="83"/>
      <c r="D542" s="128"/>
      <c r="E542" s="128"/>
      <c r="F542" s="83"/>
      <c r="G542" s="83"/>
      <c r="H542" s="129"/>
    </row>
    <row r="543" spans="1:8" ht="15">
      <c r="A543" s="83"/>
      <c r="B543" s="83"/>
      <c r="C543" s="83"/>
      <c r="D543" s="128"/>
      <c r="E543" s="128"/>
      <c r="F543" s="83"/>
      <c r="G543" s="83"/>
      <c r="H543" s="129"/>
    </row>
    <row r="544" spans="1:8" ht="15">
      <c r="A544" s="83"/>
      <c r="B544" s="83"/>
      <c r="C544" s="83"/>
      <c r="D544" s="128"/>
      <c r="E544" s="128"/>
      <c r="F544" s="83"/>
      <c r="G544" s="83"/>
      <c r="H544" s="130"/>
    </row>
    <row r="545" spans="1:8" ht="15">
      <c r="A545" s="83"/>
      <c r="B545" s="83"/>
      <c r="C545" s="83"/>
      <c r="D545" s="128"/>
      <c r="E545" s="128"/>
      <c r="F545" s="83"/>
      <c r="G545" s="83"/>
      <c r="H545" s="129"/>
    </row>
    <row r="546" spans="1:8" ht="15">
      <c r="A546" s="83"/>
      <c r="B546" s="83"/>
      <c r="C546" s="83"/>
      <c r="D546" s="128"/>
      <c r="E546" s="128"/>
      <c r="F546" s="83"/>
      <c r="G546" s="83"/>
      <c r="H546" s="129"/>
    </row>
    <row r="547" spans="1:8" ht="15">
      <c r="A547" s="83"/>
      <c r="B547" s="83"/>
      <c r="C547" s="83"/>
      <c r="D547" s="128"/>
      <c r="E547" s="128"/>
      <c r="F547" s="83"/>
      <c r="G547" s="83"/>
      <c r="H547" s="129"/>
    </row>
    <row r="548" spans="1:8" ht="12.75">
      <c r="A548" s="84"/>
      <c r="B548" s="84"/>
      <c r="C548" s="84"/>
      <c r="D548" s="131"/>
      <c r="E548" s="131"/>
      <c r="F548" s="84"/>
      <c r="G548" s="84"/>
      <c r="H548" s="52"/>
    </row>
    <row r="549" spans="1:8" ht="12.75">
      <c r="A549" s="84"/>
      <c r="B549" s="84"/>
      <c r="C549" s="84"/>
      <c r="D549" s="131"/>
      <c r="E549" s="131"/>
      <c r="F549" s="84"/>
      <c r="G549" s="84"/>
      <c r="H549" s="52"/>
    </row>
    <row r="550" spans="1:8" ht="12.75">
      <c r="A550" s="84"/>
      <c r="B550" s="84"/>
      <c r="C550" s="84"/>
      <c r="D550" s="131"/>
      <c r="E550" s="131"/>
      <c r="F550" s="84"/>
      <c r="G550" s="84"/>
      <c r="H550" s="52"/>
    </row>
    <row r="551" spans="1:8" ht="12.75">
      <c r="A551" s="84"/>
      <c r="B551" s="84"/>
      <c r="C551" s="84"/>
      <c r="D551" s="131"/>
      <c r="E551" s="131"/>
      <c r="F551" s="84"/>
      <c r="G551" s="84"/>
      <c r="H551" s="52"/>
    </row>
    <row r="552" spans="1:8" ht="12.75">
      <c r="A552" s="84"/>
      <c r="B552" s="84"/>
      <c r="C552" s="84"/>
      <c r="D552" s="131"/>
      <c r="E552" s="131"/>
      <c r="F552" s="84"/>
      <c r="G552" s="84"/>
      <c r="H552" s="52"/>
    </row>
    <row r="553" spans="1:8" ht="12.75">
      <c r="A553" s="84"/>
      <c r="B553" s="84"/>
      <c r="C553" s="84"/>
      <c r="D553" s="131"/>
      <c r="E553" s="131"/>
      <c r="F553" s="84"/>
      <c r="G553" s="84"/>
      <c r="H553" s="52"/>
    </row>
    <row r="554" spans="1:8" ht="12.75">
      <c r="A554" s="84"/>
      <c r="B554" s="84"/>
      <c r="C554" s="84"/>
      <c r="D554" s="131"/>
      <c r="E554" s="131"/>
      <c r="F554" s="84"/>
      <c r="G554" s="84"/>
      <c r="H554" s="52"/>
    </row>
    <row r="555" spans="1:8" ht="12.75">
      <c r="A555" s="84"/>
      <c r="B555" s="84"/>
      <c r="C555" s="84"/>
      <c r="D555" s="131"/>
      <c r="E555" s="131"/>
      <c r="F555" s="84"/>
      <c r="G555" s="84"/>
      <c r="H555" s="52"/>
    </row>
    <row r="556" spans="1:8" ht="12.75">
      <c r="A556" s="84"/>
      <c r="B556" s="84"/>
      <c r="C556" s="84"/>
      <c r="D556" s="131"/>
      <c r="E556" s="131"/>
      <c r="F556" s="84"/>
      <c r="G556" s="84"/>
      <c r="H556" s="52"/>
    </row>
    <row r="557" spans="1:8" ht="12.75">
      <c r="A557" s="84"/>
      <c r="B557" s="84"/>
      <c r="C557" s="84"/>
      <c r="D557" s="131"/>
      <c r="E557" s="131"/>
      <c r="F557" s="84"/>
      <c r="G557" s="84"/>
      <c r="H557" s="52"/>
    </row>
    <row r="558" spans="1:8" ht="12.75">
      <c r="A558" s="84"/>
      <c r="B558" s="84"/>
      <c r="C558" s="84"/>
      <c r="D558" s="131"/>
      <c r="E558" s="131"/>
      <c r="F558" s="84"/>
      <c r="G558" s="84"/>
      <c r="H558" s="52"/>
    </row>
    <row r="559" spans="1:8" ht="12.75">
      <c r="A559" s="84"/>
      <c r="B559" s="84"/>
      <c r="C559" s="84"/>
      <c r="D559" s="131"/>
      <c r="E559" s="131"/>
      <c r="F559" s="84"/>
      <c r="G559" s="84"/>
      <c r="H559" s="52"/>
    </row>
    <row r="560" spans="1:8" ht="12.75">
      <c r="A560" s="84"/>
      <c r="B560" s="84"/>
      <c r="C560" s="84"/>
      <c r="D560" s="131"/>
      <c r="E560" s="131"/>
      <c r="F560" s="84"/>
      <c r="G560" s="84"/>
      <c r="H560" s="52"/>
    </row>
    <row r="561" spans="1:8" ht="12.75">
      <c r="A561" s="84"/>
      <c r="B561" s="84"/>
      <c r="C561" s="84"/>
      <c r="D561" s="131"/>
      <c r="E561" s="131"/>
      <c r="F561" s="84"/>
      <c r="G561" s="84"/>
      <c r="H561" s="52"/>
    </row>
    <row r="562" spans="1:8" ht="12.75">
      <c r="A562" s="84"/>
      <c r="B562" s="84"/>
      <c r="C562" s="84"/>
      <c r="D562" s="131"/>
      <c r="E562" s="131"/>
      <c r="F562" s="84"/>
      <c r="G562" s="84"/>
      <c r="H562" s="52"/>
    </row>
    <row r="563" spans="1:8" ht="12.75">
      <c r="A563" s="84"/>
      <c r="B563" s="84"/>
      <c r="C563" s="84"/>
      <c r="D563" s="131"/>
      <c r="E563" s="131"/>
      <c r="F563" s="84"/>
      <c r="G563" s="84"/>
      <c r="H563" s="52"/>
    </row>
    <row r="564" spans="1:8" ht="12.75">
      <c r="A564" s="84"/>
      <c r="B564" s="84"/>
      <c r="C564" s="84"/>
      <c r="D564" s="131"/>
      <c r="E564" s="131"/>
      <c r="F564" s="84"/>
      <c r="G564" s="84"/>
      <c r="H564" s="52"/>
    </row>
    <row r="565" spans="1:8" ht="12.75">
      <c r="A565" s="84"/>
      <c r="B565" s="84"/>
      <c r="C565" s="84"/>
      <c r="D565" s="131"/>
      <c r="E565" s="131"/>
      <c r="F565" s="84"/>
      <c r="G565" s="84"/>
      <c r="H565" s="52"/>
    </row>
    <row r="566" spans="1:8" ht="12.75">
      <c r="A566" s="84"/>
      <c r="B566" s="84"/>
      <c r="C566" s="84"/>
      <c r="D566" s="131"/>
      <c r="E566" s="131"/>
      <c r="F566" s="84"/>
      <c r="G566" s="84"/>
      <c r="H566" s="52"/>
    </row>
    <row r="567" spans="1:8" ht="12.75">
      <c r="A567" s="84"/>
      <c r="B567" s="84"/>
      <c r="C567" s="84"/>
      <c r="D567" s="131"/>
      <c r="E567" s="131"/>
      <c r="F567" s="84"/>
      <c r="G567" s="84"/>
      <c r="H567" s="52"/>
    </row>
    <row r="568" spans="1:8" ht="12.75">
      <c r="A568" s="84"/>
      <c r="B568" s="84"/>
      <c r="C568" s="84"/>
      <c r="D568" s="131"/>
      <c r="E568" s="131"/>
      <c r="F568" s="84"/>
      <c r="G568" s="84"/>
      <c r="H568" s="52"/>
    </row>
    <row r="569" spans="1:8" ht="12.75">
      <c r="A569" s="84"/>
      <c r="B569" s="84"/>
      <c r="C569" s="84"/>
      <c r="D569" s="131"/>
      <c r="E569" s="131"/>
      <c r="F569" s="84"/>
      <c r="G569" s="84"/>
      <c r="H569" s="52"/>
    </row>
    <row r="570" spans="1:8" ht="12.75">
      <c r="A570" s="84"/>
      <c r="B570" s="84"/>
      <c r="C570" s="84"/>
      <c r="D570" s="131"/>
      <c r="E570" s="131"/>
      <c r="F570" s="84"/>
      <c r="G570" s="84"/>
      <c r="H570" s="52"/>
    </row>
    <row r="571" spans="1:8" ht="12.75">
      <c r="A571" s="84"/>
      <c r="B571" s="84"/>
      <c r="C571" s="84"/>
      <c r="D571" s="131"/>
      <c r="E571" s="131"/>
      <c r="F571" s="84"/>
      <c r="G571" s="84"/>
      <c r="H571" s="52"/>
    </row>
    <row r="572" spans="1:8" ht="12.75">
      <c r="A572" s="4"/>
      <c r="B572" s="4"/>
      <c r="D572" s="132"/>
      <c r="E572" s="132"/>
      <c r="F572" s="4"/>
      <c r="G572" s="4"/>
      <c r="H572" s="133"/>
    </row>
    <row r="573" spans="1:8" ht="12.75">
      <c r="A573" s="4"/>
      <c r="B573" s="4"/>
      <c r="D573" s="132"/>
      <c r="E573" s="132"/>
      <c r="F573" s="4"/>
      <c r="G573" s="4"/>
      <c r="H573" s="133"/>
    </row>
    <row r="574" spans="1:8" ht="12.75">
      <c r="A574" s="4"/>
      <c r="B574" s="4"/>
      <c r="D574" s="132"/>
      <c r="E574" s="132"/>
      <c r="F574" s="4"/>
      <c r="G574" s="4"/>
      <c r="H574" s="133"/>
    </row>
    <row r="598" ht="12.75">
      <c r="M598" s="1">
        <v>121</v>
      </c>
    </row>
  </sheetData>
  <sheetProtection/>
  <mergeCells count="13">
    <mergeCell ref="D2:H2"/>
    <mergeCell ref="D3:H3"/>
    <mergeCell ref="D4:H4"/>
    <mergeCell ref="D5:H5"/>
    <mergeCell ref="D6:H6"/>
    <mergeCell ref="D14:J14"/>
    <mergeCell ref="A19:J19"/>
    <mergeCell ref="D18:H18"/>
    <mergeCell ref="A21:A22"/>
    <mergeCell ref="C21:G21"/>
    <mergeCell ref="D15:J15"/>
    <mergeCell ref="D16:J16"/>
    <mergeCell ref="D17:J17"/>
  </mergeCells>
  <printOptions/>
  <pageMargins left="0.4330708661417323" right="0.2362204724409449" top="0.5511811023622047" bottom="0.15748031496062992" header="0.31496062992125984" footer="0.31496062992125984"/>
  <pageSetup firstPageNumber="127" useFirstPageNumber="1" horizontalDpi="600" verticalDpi="600" orientation="portrait" paperSize="9" scale="80" r:id="rId1"/>
  <rowBreaks count="1" manualBreakCount="1">
    <brk id="27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Z555"/>
  <sheetViews>
    <sheetView view="pageBreakPreview" zoomScaleNormal="81" zoomScaleSheetLayoutView="100" workbookViewId="0" topLeftCell="D15">
      <selection activeCell="X218" sqref="X218"/>
    </sheetView>
  </sheetViews>
  <sheetFormatPr defaultColWidth="9.00390625" defaultRowHeight="12.75"/>
  <cols>
    <col min="1" max="1" width="55.25390625" style="1" customWidth="1"/>
    <col min="2" max="2" width="5.625" style="1" hidden="1" customWidth="1"/>
    <col min="3" max="3" width="11.00390625" style="4" hidden="1" customWidth="1"/>
    <col min="4" max="4" width="11.00390625" style="4" customWidth="1"/>
    <col min="5" max="5" width="8.75390625" style="2" customWidth="1"/>
    <col min="6" max="6" width="8.25390625" style="2" customWidth="1"/>
    <col min="7" max="7" width="16.125" style="1" customWidth="1"/>
    <col min="8" max="8" width="9.25390625" style="1" customWidth="1"/>
    <col min="9" max="9" width="14.75390625" style="5" customWidth="1"/>
    <col min="10" max="10" width="13.25390625" style="5" hidden="1" customWidth="1"/>
    <col min="11" max="11" width="4.875" style="1" hidden="1" customWidth="1"/>
    <col min="12" max="13" width="13.25390625" style="5" hidden="1" customWidth="1"/>
    <col min="14" max="22" width="0" style="1" hidden="1" customWidth="1"/>
    <col min="23" max="23" width="12.375" style="1" customWidth="1"/>
    <col min="24" max="24" width="13.25390625" style="1" customWidth="1"/>
    <col min="25" max="16384" width="9.125" style="1" customWidth="1"/>
  </cols>
  <sheetData>
    <row r="1" spans="5:8" s="8" customFormat="1" ht="47.25" customHeight="1" hidden="1">
      <c r="E1" s="7"/>
      <c r="H1" s="92"/>
    </row>
    <row r="2" spans="5:10" s="8" customFormat="1" ht="15" customHeight="1" hidden="1">
      <c r="E2" s="551" t="s">
        <v>63</v>
      </c>
      <c r="F2" s="552"/>
      <c r="G2" s="552"/>
      <c r="H2" s="552"/>
      <c r="I2" s="552"/>
      <c r="J2" s="552"/>
    </row>
    <row r="3" spans="5:11" s="8" customFormat="1" ht="12.75" customHeight="1" hidden="1">
      <c r="E3" s="553" t="s">
        <v>206</v>
      </c>
      <c r="F3" s="554"/>
      <c r="G3" s="554"/>
      <c r="H3" s="554"/>
      <c r="I3" s="554"/>
      <c r="J3" s="554"/>
      <c r="K3" s="554"/>
    </row>
    <row r="4" spans="5:12" s="8" customFormat="1" ht="15" customHeight="1" hidden="1">
      <c r="E4" s="551"/>
      <c r="F4" s="555"/>
      <c r="G4" s="555"/>
      <c r="H4" s="555"/>
      <c r="I4" s="555"/>
      <c r="J4" s="555"/>
      <c r="K4" s="555"/>
      <c r="L4" s="555"/>
    </row>
    <row r="5" spans="5:11" s="8" customFormat="1" ht="15" customHeight="1" hidden="1">
      <c r="E5" s="551" t="s">
        <v>409</v>
      </c>
      <c r="F5" s="555"/>
      <c r="G5" s="555"/>
      <c r="H5" s="555"/>
      <c r="I5" s="555"/>
      <c r="J5" s="555"/>
      <c r="K5" s="555"/>
    </row>
    <row r="6" spans="5:10" s="8" customFormat="1" ht="15" customHeight="1" hidden="1">
      <c r="E6" s="556" t="s">
        <v>423</v>
      </c>
      <c r="F6" s="555"/>
      <c r="G6" s="555"/>
      <c r="H6" s="555"/>
      <c r="I6" s="555"/>
      <c r="J6" s="555"/>
    </row>
    <row r="7" spans="1:11" s="8" customFormat="1" ht="15" customHeight="1" hidden="1">
      <c r="A7" s="260"/>
      <c r="B7" s="260"/>
      <c r="C7" s="260"/>
      <c r="D7" s="260"/>
      <c r="E7" s="261"/>
      <c r="F7" s="259"/>
      <c r="G7" s="259"/>
      <c r="H7" s="259"/>
      <c r="I7" s="259"/>
      <c r="J7" s="259"/>
      <c r="K7" s="260"/>
    </row>
    <row r="8" spans="1:11" s="8" customFormat="1" ht="15" customHeight="1" hidden="1">
      <c r="A8" s="260"/>
      <c r="B8" s="260"/>
      <c r="C8" s="260"/>
      <c r="D8" s="260"/>
      <c r="E8" s="261"/>
      <c r="F8" s="259"/>
      <c r="G8" s="259"/>
      <c r="H8" s="259"/>
      <c r="I8" s="259"/>
      <c r="J8" s="259"/>
      <c r="K8" s="260"/>
    </row>
    <row r="9" spans="1:11" s="8" customFormat="1" ht="15" customHeight="1" hidden="1">
      <c r="A9" s="260"/>
      <c r="B9" s="260"/>
      <c r="C9" s="260"/>
      <c r="D9" s="260"/>
      <c r="E9" s="261"/>
      <c r="F9" s="259"/>
      <c r="G9" s="259"/>
      <c r="H9" s="259"/>
      <c r="I9" s="259"/>
      <c r="J9" s="259"/>
      <c r="K9" s="260"/>
    </row>
    <row r="10" spans="1:11" s="8" customFormat="1" ht="15" customHeight="1" hidden="1">
      <c r="A10" s="260"/>
      <c r="B10" s="260"/>
      <c r="C10" s="260"/>
      <c r="D10" s="260"/>
      <c r="E10" s="261"/>
      <c r="F10" s="259"/>
      <c r="G10" s="259"/>
      <c r="H10" s="259"/>
      <c r="I10" s="259"/>
      <c r="J10" s="259"/>
      <c r="K10" s="260"/>
    </row>
    <row r="11" spans="1:12" s="8" customFormat="1" ht="12.75" customHeight="1" hidden="1">
      <c r="A11" s="260"/>
      <c r="B11" s="260"/>
      <c r="C11" s="260"/>
      <c r="D11" s="260"/>
      <c r="E11" s="261"/>
      <c r="F11" s="260"/>
      <c r="G11" s="260"/>
      <c r="H11" s="273"/>
      <c r="I11" s="260"/>
      <c r="J11" s="260"/>
      <c r="K11" s="259"/>
      <c r="L11" s="253"/>
    </row>
    <row r="12" spans="1:11" s="8" customFormat="1" ht="15" customHeight="1" hidden="1">
      <c r="A12" s="260"/>
      <c r="B12" s="260"/>
      <c r="C12" s="260"/>
      <c r="D12" s="260"/>
      <c r="E12" s="261"/>
      <c r="F12" s="260"/>
      <c r="G12" s="260"/>
      <c r="H12" s="273"/>
      <c r="I12" s="260"/>
      <c r="J12" s="260"/>
      <c r="K12" s="260"/>
    </row>
    <row r="13" spans="1:11" s="8" customFormat="1" ht="15" customHeight="1" hidden="1">
      <c r="A13" s="274"/>
      <c r="B13" s="274"/>
      <c r="C13" s="274"/>
      <c r="D13" s="274"/>
      <c r="E13" s="275" t="s">
        <v>32</v>
      </c>
      <c r="F13" s="275"/>
      <c r="G13" s="275"/>
      <c r="H13" s="276"/>
      <c r="I13" s="274"/>
      <c r="J13" s="274"/>
      <c r="K13" s="260"/>
    </row>
    <row r="14" spans="1:11" s="8" customFormat="1" ht="15" customHeight="1" hidden="1">
      <c r="A14" s="274"/>
      <c r="B14" s="274"/>
      <c r="C14" s="274"/>
      <c r="D14" s="274"/>
      <c r="E14" s="275"/>
      <c r="F14" s="275"/>
      <c r="G14" s="275"/>
      <c r="H14" s="276"/>
      <c r="I14" s="274"/>
      <c r="J14" s="274"/>
      <c r="K14" s="260"/>
    </row>
    <row r="15" spans="1:24" s="8" customFormat="1" ht="18" customHeight="1">
      <c r="A15" s="274"/>
      <c r="B15" s="274"/>
      <c r="C15" s="274"/>
      <c r="D15" s="274"/>
      <c r="E15" s="533" t="s">
        <v>283</v>
      </c>
      <c r="F15" s="533"/>
      <c r="G15" s="533"/>
      <c r="H15" s="533"/>
      <c r="I15" s="533"/>
      <c r="J15" s="533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</row>
    <row r="16" spans="1:24" s="8" customFormat="1" ht="15" customHeight="1">
      <c r="A16" s="274"/>
      <c r="B16" s="274"/>
      <c r="C16" s="274"/>
      <c r="D16" s="274"/>
      <c r="E16" s="533" t="s">
        <v>206</v>
      </c>
      <c r="F16" s="533"/>
      <c r="G16" s="533"/>
      <c r="H16" s="533"/>
      <c r="I16" s="533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</row>
    <row r="17" spans="1:24" s="8" customFormat="1" ht="15" customHeight="1">
      <c r="A17" s="274"/>
      <c r="B17" s="274"/>
      <c r="C17" s="274"/>
      <c r="D17" s="274"/>
      <c r="E17" s="533" t="s">
        <v>432</v>
      </c>
      <c r="F17" s="533"/>
      <c r="G17" s="533"/>
      <c r="H17" s="533"/>
      <c r="I17" s="533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</row>
    <row r="18" spans="1:24" s="8" customFormat="1" ht="15.75" customHeight="1">
      <c r="A18" s="274"/>
      <c r="B18" s="274"/>
      <c r="C18" s="274"/>
      <c r="D18" s="274"/>
      <c r="E18" s="533" t="s">
        <v>605</v>
      </c>
      <c r="F18" s="533"/>
      <c r="G18" s="533"/>
      <c r="H18" s="533"/>
      <c r="I18" s="533"/>
      <c r="J18" s="533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</row>
    <row r="19" spans="1:11" s="8" customFormat="1" ht="18.75" hidden="1">
      <c r="A19" s="274"/>
      <c r="B19" s="274"/>
      <c r="C19" s="274"/>
      <c r="D19" s="274"/>
      <c r="E19" s="545"/>
      <c r="F19" s="545"/>
      <c r="G19" s="545"/>
      <c r="H19" s="545"/>
      <c r="I19" s="545"/>
      <c r="J19" s="545"/>
      <c r="K19" s="260"/>
    </row>
    <row r="20" spans="1:24" ht="51" customHeight="1">
      <c r="A20" s="540" t="s">
        <v>615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</row>
    <row r="21" spans="1:13" ht="1.5" customHeight="1" hidden="1">
      <c r="A21" s="334"/>
      <c r="B21" s="334"/>
      <c r="C21" s="335"/>
      <c r="D21" s="335"/>
      <c r="E21" s="336"/>
      <c r="F21" s="336"/>
      <c r="G21" s="337"/>
      <c r="H21" s="337"/>
      <c r="I21" s="338"/>
      <c r="J21" s="338"/>
      <c r="K21" s="277"/>
      <c r="L21" s="52"/>
      <c r="M21" s="52"/>
    </row>
    <row r="22" spans="1:24" ht="40.5" customHeight="1">
      <c r="A22" s="546" t="s">
        <v>156</v>
      </c>
      <c r="B22" s="45"/>
      <c r="C22" s="548" t="s">
        <v>92</v>
      </c>
      <c r="D22" s="549"/>
      <c r="E22" s="549"/>
      <c r="F22" s="549"/>
      <c r="G22" s="549"/>
      <c r="H22" s="550"/>
      <c r="I22" s="543" t="s">
        <v>120</v>
      </c>
      <c r="J22" s="544"/>
      <c r="K22" s="544"/>
      <c r="L22" s="170" t="s">
        <v>133</v>
      </c>
      <c r="M22" s="170" t="s">
        <v>133</v>
      </c>
      <c r="O22" s="541" t="s">
        <v>58</v>
      </c>
      <c r="P22" s="542"/>
      <c r="Q22" s="541" t="s">
        <v>59</v>
      </c>
      <c r="R22" s="542"/>
      <c r="W22" s="45" t="s">
        <v>120</v>
      </c>
      <c r="X22" s="45" t="s">
        <v>120</v>
      </c>
    </row>
    <row r="23" spans="1:24" ht="43.5" customHeight="1">
      <c r="A23" s="547"/>
      <c r="B23" s="45"/>
      <c r="C23" s="44" t="s">
        <v>93</v>
      </c>
      <c r="D23" s="44" t="s">
        <v>93</v>
      </c>
      <c r="E23" s="339" t="s">
        <v>90</v>
      </c>
      <c r="F23" s="44" t="s">
        <v>89</v>
      </c>
      <c r="G23" s="44" t="s">
        <v>117</v>
      </c>
      <c r="H23" s="44" t="s">
        <v>118</v>
      </c>
      <c r="I23" s="431">
        <v>2023</v>
      </c>
      <c r="J23" s="431">
        <v>2021</v>
      </c>
      <c r="K23" s="277"/>
      <c r="L23" s="170">
        <v>2018</v>
      </c>
      <c r="M23" s="170">
        <v>2019</v>
      </c>
      <c r="O23" s="39">
        <v>2018</v>
      </c>
      <c r="P23" s="39">
        <v>2019</v>
      </c>
      <c r="Q23" s="39">
        <v>2018</v>
      </c>
      <c r="R23" s="39">
        <v>2019</v>
      </c>
      <c r="W23" s="431">
        <v>2024</v>
      </c>
      <c r="X23" s="431">
        <v>2025</v>
      </c>
    </row>
    <row r="24" spans="1:24" s="3" customFormat="1" ht="18" customHeight="1">
      <c r="A24" s="45">
        <v>1</v>
      </c>
      <c r="B24" s="45"/>
      <c r="C24" s="340">
        <v>2</v>
      </c>
      <c r="D24" s="340" t="s">
        <v>614</v>
      </c>
      <c r="E24" s="45">
        <v>3</v>
      </c>
      <c r="F24" s="45">
        <v>4</v>
      </c>
      <c r="G24" s="45">
        <v>5</v>
      </c>
      <c r="H24" s="45">
        <v>6</v>
      </c>
      <c r="I24" s="45">
        <v>7</v>
      </c>
      <c r="J24" s="45">
        <v>7</v>
      </c>
      <c r="K24" s="279"/>
      <c r="L24" s="104">
        <v>7</v>
      </c>
      <c r="M24" s="104">
        <v>7</v>
      </c>
      <c r="O24" s="180"/>
      <c r="P24" s="180"/>
      <c r="Q24" s="180"/>
      <c r="R24" s="180"/>
      <c r="W24" s="45">
        <v>8</v>
      </c>
      <c r="X24" s="45">
        <v>9</v>
      </c>
    </row>
    <row r="25" spans="1:24" s="4" customFormat="1" ht="18.75">
      <c r="A25" s="330" t="s">
        <v>21</v>
      </c>
      <c r="B25" s="330"/>
      <c r="C25" s="341" t="s">
        <v>188</v>
      </c>
      <c r="D25" s="341" t="s">
        <v>188</v>
      </c>
      <c r="E25" s="341"/>
      <c r="F25" s="341"/>
      <c r="G25" s="341"/>
      <c r="H25" s="342"/>
      <c r="I25" s="343">
        <f>I26+I103+I111+I117+I143+I201+I209+I221+I227+I234+I240</f>
        <v>17994.203</v>
      </c>
      <c r="J25" s="343" t="e">
        <f>J26+J103+#REF!+J117+J143+J201+J209+J221+J234+J240</f>
        <v>#REF!</v>
      </c>
      <c r="K25" s="307"/>
      <c r="L25" s="171" t="e">
        <f>L26+L103+#REF!+L117+L143+L201+L209+L221+L234+L240</f>
        <v>#REF!</v>
      </c>
      <c r="M25" s="171" t="e">
        <f>M26+M103+#REF!+M117+M143+M201+M209+M221+M234+M240</f>
        <v>#REF!</v>
      </c>
      <c r="O25" s="181" t="e">
        <f>I25-L25</f>
        <v>#REF!</v>
      </c>
      <c r="P25" s="181" t="e">
        <f>J25-M25</f>
        <v>#REF!</v>
      </c>
      <c r="Q25" s="181" t="e">
        <f>I25/L25*100</f>
        <v>#REF!</v>
      </c>
      <c r="R25" s="181" t="e">
        <f>J25/M25*100</f>
        <v>#REF!</v>
      </c>
      <c r="W25" s="343">
        <f>W26+W103+W111+W117+W143+W201+W209+W221+W227+W234+W240</f>
        <v>10740.359999999999</v>
      </c>
      <c r="X25" s="343">
        <f>X26+X103+X111+X117+X143+X201+X209+X221+X227+X234+X240</f>
        <v>10532.18</v>
      </c>
    </row>
    <row r="26" spans="1:24" s="4" customFormat="1" ht="18">
      <c r="A26" s="330" t="s">
        <v>14</v>
      </c>
      <c r="B26" s="330"/>
      <c r="C26" s="341" t="s">
        <v>188</v>
      </c>
      <c r="D26" s="342" t="s">
        <v>188</v>
      </c>
      <c r="E26" s="341" t="s">
        <v>157</v>
      </c>
      <c r="F26" s="341"/>
      <c r="G26" s="341"/>
      <c r="H26" s="342"/>
      <c r="I26" s="343">
        <f>I27+I38+I77+I82+I71</f>
        <v>5968.598</v>
      </c>
      <c r="J26" s="343">
        <f>J27+J38+J77+J82+J71</f>
        <v>2828.1</v>
      </c>
      <c r="K26" s="308"/>
      <c r="L26" s="171">
        <f>L27+L38+L77+L82+L71</f>
        <v>3771.7000000000003</v>
      </c>
      <c r="M26" s="171">
        <f>M27+M38+M77+M82+M71</f>
        <v>3771.7000000000003</v>
      </c>
      <c r="O26" s="181">
        <f aca="true" t="shared" si="0" ref="O26:P101">I26-L26</f>
        <v>2196.8979999999997</v>
      </c>
      <c r="P26" s="181">
        <f t="shared" si="0"/>
        <v>-943.6000000000004</v>
      </c>
      <c r="Q26" s="181">
        <f aca="true" t="shared" si="1" ref="Q26:R101">I26/L26*100</f>
        <v>158.24689132221545</v>
      </c>
      <c r="R26" s="181">
        <f t="shared" si="1"/>
        <v>74.98210356072858</v>
      </c>
      <c r="W26" s="343">
        <f>W27+W38+W77+W82+W71</f>
        <v>5376.7</v>
      </c>
      <c r="X26" s="343">
        <f>X27+X38+X77+X82+X71</f>
        <v>5444</v>
      </c>
    </row>
    <row r="27" spans="1:24" ht="30.75" customHeight="1">
      <c r="A27" s="344" t="s">
        <v>38</v>
      </c>
      <c r="B27" s="344"/>
      <c r="C27" s="341" t="s">
        <v>188</v>
      </c>
      <c r="D27" s="342" t="s">
        <v>188</v>
      </c>
      <c r="E27" s="341" t="s">
        <v>157</v>
      </c>
      <c r="F27" s="341" t="s">
        <v>158</v>
      </c>
      <c r="G27" s="341"/>
      <c r="H27" s="342"/>
      <c r="I27" s="343">
        <f>I28</f>
        <v>911.48</v>
      </c>
      <c r="J27" s="343">
        <f>J28</f>
        <v>700</v>
      </c>
      <c r="K27" s="309"/>
      <c r="L27" s="171">
        <f>L28</f>
        <v>728.7</v>
      </c>
      <c r="M27" s="171">
        <f>M28</f>
        <v>728.7</v>
      </c>
      <c r="O27" s="181">
        <f t="shared" si="0"/>
        <v>182.77999999999997</v>
      </c>
      <c r="P27" s="181">
        <f t="shared" si="0"/>
        <v>-28.700000000000045</v>
      </c>
      <c r="Q27" s="181">
        <f t="shared" si="1"/>
        <v>125.08302456429257</v>
      </c>
      <c r="R27" s="181">
        <f t="shared" si="1"/>
        <v>96.06147934678194</v>
      </c>
      <c r="W27" s="343">
        <f>W28</f>
        <v>911.4</v>
      </c>
      <c r="X27" s="343">
        <f>X28</f>
        <v>976.5</v>
      </c>
    </row>
    <row r="28" spans="1:24" ht="31.5">
      <c r="A28" s="325" t="s">
        <v>498</v>
      </c>
      <c r="B28" s="344"/>
      <c r="C28" s="341" t="s">
        <v>188</v>
      </c>
      <c r="D28" s="342" t="s">
        <v>188</v>
      </c>
      <c r="E28" s="341" t="s">
        <v>157</v>
      </c>
      <c r="F28" s="341" t="s">
        <v>158</v>
      </c>
      <c r="G28" s="341" t="s">
        <v>352</v>
      </c>
      <c r="H28" s="342"/>
      <c r="I28" s="343">
        <f>I29</f>
        <v>911.48</v>
      </c>
      <c r="J28" s="343">
        <f>J29</f>
        <v>700</v>
      </c>
      <c r="K28" s="309"/>
      <c r="L28" s="171">
        <f>L29</f>
        <v>728.7</v>
      </c>
      <c r="M28" s="171">
        <f>M29</f>
        <v>728.7</v>
      </c>
      <c r="O28" s="181">
        <f t="shared" si="0"/>
        <v>182.77999999999997</v>
      </c>
      <c r="P28" s="181">
        <f t="shared" si="0"/>
        <v>-28.700000000000045</v>
      </c>
      <c r="Q28" s="181">
        <f t="shared" si="1"/>
        <v>125.08302456429257</v>
      </c>
      <c r="R28" s="181">
        <f t="shared" si="1"/>
        <v>96.06147934678194</v>
      </c>
      <c r="W28" s="343">
        <f>W29</f>
        <v>911.4</v>
      </c>
      <c r="X28" s="343">
        <f>X29</f>
        <v>976.5</v>
      </c>
    </row>
    <row r="29" spans="1:24" ht="33" customHeight="1">
      <c r="A29" s="326" t="s">
        <v>499</v>
      </c>
      <c r="B29" s="334"/>
      <c r="C29" s="341" t="s">
        <v>188</v>
      </c>
      <c r="D29" s="342" t="s">
        <v>188</v>
      </c>
      <c r="E29" s="341" t="s">
        <v>157</v>
      </c>
      <c r="F29" s="341" t="s">
        <v>158</v>
      </c>
      <c r="G29" s="341" t="s">
        <v>501</v>
      </c>
      <c r="H29" s="342"/>
      <c r="I29" s="343">
        <f>I30+I33+I35</f>
        <v>911.48</v>
      </c>
      <c r="J29" s="343">
        <f>J30+J33+J35</f>
        <v>700</v>
      </c>
      <c r="K29" s="309"/>
      <c r="L29" s="171">
        <f>L30+L33+L35</f>
        <v>728.7</v>
      </c>
      <c r="M29" s="171">
        <f>M30+M33+M35</f>
        <v>728.7</v>
      </c>
      <c r="O29" s="181">
        <f t="shared" si="0"/>
        <v>182.77999999999997</v>
      </c>
      <c r="P29" s="181">
        <f t="shared" si="0"/>
        <v>-28.700000000000045</v>
      </c>
      <c r="Q29" s="181">
        <f t="shared" si="1"/>
        <v>125.08302456429257</v>
      </c>
      <c r="R29" s="181">
        <f t="shared" si="1"/>
        <v>96.06147934678194</v>
      </c>
      <c r="W29" s="343">
        <f>W30+W33+W35</f>
        <v>911.4</v>
      </c>
      <c r="X29" s="343">
        <f>X30+X33+X35</f>
        <v>976.5</v>
      </c>
    </row>
    <row r="30" spans="1:24" ht="18">
      <c r="A30" s="327" t="s">
        <v>500</v>
      </c>
      <c r="B30" s="329"/>
      <c r="C30" s="342" t="s">
        <v>188</v>
      </c>
      <c r="D30" s="342" t="s">
        <v>188</v>
      </c>
      <c r="E30" s="342" t="s">
        <v>157</v>
      </c>
      <c r="F30" s="342" t="s">
        <v>158</v>
      </c>
      <c r="G30" s="342" t="s">
        <v>502</v>
      </c>
      <c r="H30" s="342"/>
      <c r="I30" s="345">
        <f>I32</f>
        <v>911.48</v>
      </c>
      <c r="J30" s="345">
        <f>J32</f>
        <v>0</v>
      </c>
      <c r="K30" s="309"/>
      <c r="L30" s="172">
        <f>L32</f>
        <v>0</v>
      </c>
      <c r="M30" s="172">
        <f>M32</f>
        <v>0</v>
      </c>
      <c r="O30" s="181">
        <f t="shared" si="0"/>
        <v>911.48</v>
      </c>
      <c r="P30" s="181">
        <f t="shared" si="0"/>
        <v>0</v>
      </c>
      <c r="Q30" s="181" t="e">
        <f t="shared" si="1"/>
        <v>#DIV/0!</v>
      </c>
      <c r="R30" s="181" t="e">
        <f t="shared" si="1"/>
        <v>#DIV/0!</v>
      </c>
      <c r="W30" s="345">
        <f>W32</f>
        <v>911.4</v>
      </c>
      <c r="X30" s="345">
        <f>X32</f>
        <v>976.5</v>
      </c>
    </row>
    <row r="31" spans="1:24" ht="30" customHeight="1">
      <c r="A31" s="328" t="s">
        <v>503</v>
      </c>
      <c r="B31" s="329"/>
      <c r="C31" s="342"/>
      <c r="D31" s="342" t="s">
        <v>188</v>
      </c>
      <c r="E31" s="342" t="s">
        <v>157</v>
      </c>
      <c r="F31" s="342" t="s">
        <v>158</v>
      </c>
      <c r="G31" s="342" t="s">
        <v>504</v>
      </c>
      <c r="H31" s="342"/>
      <c r="I31" s="345">
        <f>I32</f>
        <v>911.48</v>
      </c>
      <c r="J31" s="345"/>
      <c r="K31" s="309"/>
      <c r="L31" s="172"/>
      <c r="M31" s="172"/>
      <c r="O31" s="181"/>
      <c r="P31" s="181"/>
      <c r="Q31" s="181"/>
      <c r="R31" s="181"/>
      <c r="W31" s="345">
        <f>W32</f>
        <v>911.4</v>
      </c>
      <c r="X31" s="345">
        <f>X32</f>
        <v>976.5</v>
      </c>
    </row>
    <row r="32" spans="1:24" ht="78.75">
      <c r="A32" s="329" t="s">
        <v>149</v>
      </c>
      <c r="B32" s="329"/>
      <c r="C32" s="342" t="s">
        <v>188</v>
      </c>
      <c r="D32" s="342" t="s">
        <v>188</v>
      </c>
      <c r="E32" s="342" t="s">
        <v>157</v>
      </c>
      <c r="F32" s="342" t="s">
        <v>158</v>
      </c>
      <c r="G32" s="342" t="s">
        <v>504</v>
      </c>
      <c r="H32" s="342" t="s">
        <v>150</v>
      </c>
      <c r="I32" s="345">
        <v>911.48</v>
      </c>
      <c r="J32" s="345"/>
      <c r="K32" s="309"/>
      <c r="L32" s="172"/>
      <c r="M32" s="172"/>
      <c r="O32" s="181">
        <f t="shared" si="0"/>
        <v>911.48</v>
      </c>
      <c r="P32" s="181">
        <f t="shared" si="0"/>
        <v>0</v>
      </c>
      <c r="Q32" s="181" t="e">
        <f t="shared" si="1"/>
        <v>#DIV/0!</v>
      </c>
      <c r="R32" s="181" t="e">
        <f t="shared" si="1"/>
        <v>#DIV/0!</v>
      </c>
      <c r="W32" s="345">
        <v>911.4</v>
      </c>
      <c r="X32" s="345">
        <v>976.5</v>
      </c>
    </row>
    <row r="33" spans="1:24" ht="21" customHeight="1" hidden="1">
      <c r="A33" s="328" t="s">
        <v>345</v>
      </c>
      <c r="B33" s="328"/>
      <c r="C33" s="342" t="s">
        <v>188</v>
      </c>
      <c r="D33" s="342" t="s">
        <v>188</v>
      </c>
      <c r="E33" s="342" t="s">
        <v>157</v>
      </c>
      <c r="F33" s="342" t="s">
        <v>158</v>
      </c>
      <c r="G33" s="342" t="s">
        <v>344</v>
      </c>
      <c r="H33" s="342"/>
      <c r="I33" s="346">
        <v>0</v>
      </c>
      <c r="J33" s="346">
        <f>J34</f>
        <v>700</v>
      </c>
      <c r="K33" s="309"/>
      <c r="L33" s="173">
        <f>L34</f>
        <v>728.7</v>
      </c>
      <c r="M33" s="173">
        <f>M34</f>
        <v>728.7</v>
      </c>
      <c r="O33" s="181">
        <f t="shared" si="0"/>
        <v>-728.7</v>
      </c>
      <c r="P33" s="181">
        <f t="shared" si="0"/>
        <v>-28.700000000000045</v>
      </c>
      <c r="Q33" s="181">
        <f t="shared" si="1"/>
        <v>0</v>
      </c>
      <c r="R33" s="181">
        <f t="shared" si="1"/>
        <v>96.06147934678194</v>
      </c>
      <c r="W33" s="346">
        <v>0</v>
      </c>
      <c r="X33" s="346">
        <v>0</v>
      </c>
    </row>
    <row r="34" spans="1:24" ht="79.5" customHeight="1" hidden="1">
      <c r="A34" s="347" t="s">
        <v>149</v>
      </c>
      <c r="B34" s="347"/>
      <c r="C34" s="342" t="s">
        <v>188</v>
      </c>
      <c r="D34" s="342" t="s">
        <v>188</v>
      </c>
      <c r="E34" s="342" t="s">
        <v>157</v>
      </c>
      <c r="F34" s="342" t="s">
        <v>158</v>
      </c>
      <c r="G34" s="342" t="s">
        <v>344</v>
      </c>
      <c r="H34" s="342" t="s">
        <v>150</v>
      </c>
      <c r="I34" s="345">
        <v>0</v>
      </c>
      <c r="J34" s="345">
        <v>700</v>
      </c>
      <c r="K34" s="309"/>
      <c r="L34" s="172">
        <v>728.7</v>
      </c>
      <c r="M34" s="172">
        <v>728.7</v>
      </c>
      <c r="O34" s="181">
        <f t="shared" si="0"/>
        <v>-728.7</v>
      </c>
      <c r="P34" s="181">
        <f t="shared" si="0"/>
        <v>-28.700000000000045</v>
      </c>
      <c r="Q34" s="181">
        <f t="shared" si="1"/>
        <v>0</v>
      </c>
      <c r="R34" s="181">
        <f t="shared" si="1"/>
        <v>96.06147934678194</v>
      </c>
      <c r="W34" s="345">
        <v>0</v>
      </c>
      <c r="X34" s="345">
        <v>0</v>
      </c>
    </row>
    <row r="35" spans="1:24" ht="47.25" hidden="1">
      <c r="A35" s="348" t="s">
        <v>281</v>
      </c>
      <c r="B35" s="348"/>
      <c r="C35" s="342" t="s">
        <v>188</v>
      </c>
      <c r="D35" s="342" t="s">
        <v>188</v>
      </c>
      <c r="E35" s="342" t="s">
        <v>157</v>
      </c>
      <c r="F35" s="342" t="s">
        <v>158</v>
      </c>
      <c r="G35" s="342" t="s">
        <v>74</v>
      </c>
      <c r="H35" s="342"/>
      <c r="I35" s="345">
        <f>I36</f>
        <v>0</v>
      </c>
      <c r="J35" s="345">
        <f>J36</f>
        <v>0</v>
      </c>
      <c r="K35" s="309"/>
      <c r="L35" s="172">
        <f>L36</f>
        <v>0</v>
      </c>
      <c r="M35" s="172">
        <f>M36</f>
        <v>0</v>
      </c>
      <c r="O35" s="181">
        <f t="shared" si="0"/>
        <v>0</v>
      </c>
      <c r="P35" s="181">
        <f t="shared" si="0"/>
        <v>0</v>
      </c>
      <c r="Q35" s="181" t="e">
        <f t="shared" si="1"/>
        <v>#DIV/0!</v>
      </c>
      <c r="R35" s="181" t="e">
        <f t="shared" si="1"/>
        <v>#DIV/0!</v>
      </c>
      <c r="W35" s="345">
        <f>W36</f>
        <v>0</v>
      </c>
      <c r="X35" s="345">
        <f>X36</f>
        <v>0</v>
      </c>
    </row>
    <row r="36" spans="1:24" ht="75.75" customHeight="1" hidden="1">
      <c r="A36" s="347" t="s">
        <v>149</v>
      </c>
      <c r="B36" s="347"/>
      <c r="C36" s="342" t="s">
        <v>188</v>
      </c>
      <c r="D36" s="342" t="s">
        <v>188</v>
      </c>
      <c r="E36" s="342" t="s">
        <v>157</v>
      </c>
      <c r="F36" s="342" t="s">
        <v>158</v>
      </c>
      <c r="G36" s="342" t="s">
        <v>74</v>
      </c>
      <c r="H36" s="342" t="s">
        <v>150</v>
      </c>
      <c r="I36" s="349"/>
      <c r="J36" s="349"/>
      <c r="K36" s="309"/>
      <c r="L36" s="174"/>
      <c r="M36" s="174"/>
      <c r="O36" s="181">
        <f t="shared" si="0"/>
        <v>0</v>
      </c>
      <c r="P36" s="181">
        <f t="shared" si="0"/>
        <v>0</v>
      </c>
      <c r="Q36" s="181" t="e">
        <f t="shared" si="1"/>
        <v>#DIV/0!</v>
      </c>
      <c r="R36" s="181" t="e">
        <f t="shared" si="1"/>
        <v>#DIV/0!</v>
      </c>
      <c r="W36" s="349"/>
      <c r="X36" s="349"/>
    </row>
    <row r="37" spans="1:24" ht="18" hidden="1">
      <c r="A37" s="328" t="s">
        <v>163</v>
      </c>
      <c r="B37" s="328"/>
      <c r="C37" s="342" t="s">
        <v>188</v>
      </c>
      <c r="D37" s="342" t="s">
        <v>188</v>
      </c>
      <c r="E37" s="342" t="s">
        <v>157</v>
      </c>
      <c r="F37" s="342" t="s">
        <v>158</v>
      </c>
      <c r="G37" s="342" t="s">
        <v>41</v>
      </c>
      <c r="H37" s="342" t="s">
        <v>150</v>
      </c>
      <c r="I37" s="349"/>
      <c r="J37" s="349"/>
      <c r="K37" s="309"/>
      <c r="L37" s="174"/>
      <c r="M37" s="174"/>
      <c r="O37" s="181">
        <f t="shared" si="0"/>
        <v>0</v>
      </c>
      <c r="P37" s="181">
        <f t="shared" si="0"/>
        <v>0</v>
      </c>
      <c r="Q37" s="181" t="e">
        <f t="shared" si="1"/>
        <v>#DIV/0!</v>
      </c>
      <c r="R37" s="181" t="e">
        <f t="shared" si="1"/>
        <v>#DIV/0!</v>
      </c>
      <c r="W37" s="349"/>
      <c r="X37" s="349"/>
    </row>
    <row r="38" spans="1:24" s="9" customFormat="1" ht="48.75" customHeight="1">
      <c r="A38" s="330" t="s">
        <v>43</v>
      </c>
      <c r="B38" s="330"/>
      <c r="C38" s="341" t="s">
        <v>188</v>
      </c>
      <c r="D38" s="342" t="s">
        <v>188</v>
      </c>
      <c r="E38" s="341" t="s">
        <v>157</v>
      </c>
      <c r="F38" s="341" t="s">
        <v>168</v>
      </c>
      <c r="G38" s="341"/>
      <c r="H38" s="341"/>
      <c r="I38" s="350">
        <f>I39</f>
        <v>5044.1179999999995</v>
      </c>
      <c r="J38" s="350">
        <f>J39</f>
        <v>2123.4</v>
      </c>
      <c r="K38" s="311"/>
      <c r="L38" s="175">
        <f>L39</f>
        <v>3038.4</v>
      </c>
      <c r="M38" s="175">
        <f>M39</f>
        <v>3038.4</v>
      </c>
      <c r="O38" s="181">
        <f t="shared" si="0"/>
        <v>2005.7179999999994</v>
      </c>
      <c r="P38" s="181">
        <f t="shared" si="0"/>
        <v>-915</v>
      </c>
      <c r="Q38" s="181">
        <f t="shared" si="1"/>
        <v>166.0123091100579</v>
      </c>
      <c r="R38" s="181">
        <f t="shared" si="1"/>
        <v>69.88546603475514</v>
      </c>
      <c r="W38" s="350">
        <f>W39</f>
        <v>4457.3</v>
      </c>
      <c r="X38" s="350">
        <f>X39</f>
        <v>4459.5</v>
      </c>
    </row>
    <row r="39" spans="1:24" s="9" customFormat="1" ht="24" customHeight="1">
      <c r="A39" s="325" t="s">
        <v>498</v>
      </c>
      <c r="B39" s="344"/>
      <c r="C39" s="341" t="s">
        <v>188</v>
      </c>
      <c r="D39" s="342" t="s">
        <v>188</v>
      </c>
      <c r="E39" s="341" t="s">
        <v>157</v>
      </c>
      <c r="F39" s="341" t="s">
        <v>168</v>
      </c>
      <c r="G39" s="341" t="s">
        <v>352</v>
      </c>
      <c r="H39" s="341"/>
      <c r="I39" s="343">
        <f>I49+I41</f>
        <v>5044.1179999999995</v>
      </c>
      <c r="J39" s="343">
        <f>J49</f>
        <v>2123.4</v>
      </c>
      <c r="K39" s="311"/>
      <c r="L39" s="171">
        <f>L49</f>
        <v>3038.4</v>
      </c>
      <c r="M39" s="171">
        <f>M49</f>
        <v>3038.4</v>
      </c>
      <c r="O39" s="181">
        <f t="shared" si="0"/>
        <v>2005.7179999999994</v>
      </c>
      <c r="P39" s="181">
        <f t="shared" si="0"/>
        <v>-915</v>
      </c>
      <c r="Q39" s="181">
        <f t="shared" si="1"/>
        <v>166.0123091100579</v>
      </c>
      <c r="R39" s="181">
        <f t="shared" si="1"/>
        <v>69.88546603475514</v>
      </c>
      <c r="W39" s="343">
        <f>W49+W41</f>
        <v>4457.3</v>
      </c>
      <c r="X39" s="343">
        <f>X49+X41</f>
        <v>4459.5</v>
      </c>
    </row>
    <row r="40" spans="1:24" s="9" customFormat="1" ht="33.75" customHeight="1">
      <c r="A40" s="326" t="s">
        <v>499</v>
      </c>
      <c r="B40" s="344"/>
      <c r="C40" s="341"/>
      <c r="D40" s="342" t="s">
        <v>188</v>
      </c>
      <c r="E40" s="341" t="s">
        <v>157</v>
      </c>
      <c r="F40" s="341" t="s">
        <v>168</v>
      </c>
      <c r="G40" s="341" t="s">
        <v>501</v>
      </c>
      <c r="H40" s="341"/>
      <c r="I40" s="343">
        <f>I39</f>
        <v>5044.1179999999995</v>
      </c>
      <c r="J40" s="343"/>
      <c r="K40" s="311"/>
      <c r="L40" s="171"/>
      <c r="M40" s="171"/>
      <c r="O40" s="181"/>
      <c r="P40" s="181"/>
      <c r="Q40" s="181"/>
      <c r="R40" s="181"/>
      <c r="W40" s="343">
        <f>W39</f>
        <v>4457.3</v>
      </c>
      <c r="X40" s="343">
        <f>X39</f>
        <v>4459.5</v>
      </c>
    </row>
    <row r="41" spans="1:24" s="9" customFormat="1" ht="35.25" customHeight="1">
      <c r="A41" s="329" t="s">
        <v>351</v>
      </c>
      <c r="B41" s="329"/>
      <c r="C41" s="342" t="s">
        <v>188</v>
      </c>
      <c r="D41" s="342" t="s">
        <v>188</v>
      </c>
      <c r="E41" s="342" t="s">
        <v>157</v>
      </c>
      <c r="F41" s="342" t="s">
        <v>168</v>
      </c>
      <c r="G41" s="342" t="s">
        <v>505</v>
      </c>
      <c r="H41" s="342"/>
      <c r="I41" s="349">
        <f>I42</f>
        <v>0.7</v>
      </c>
      <c r="J41" s="343"/>
      <c r="K41" s="311"/>
      <c r="L41" s="171"/>
      <c r="M41" s="171"/>
      <c r="O41" s="181"/>
      <c r="P41" s="181"/>
      <c r="Q41" s="181"/>
      <c r="R41" s="181"/>
      <c r="W41" s="349">
        <f>W42</f>
        <v>0.7</v>
      </c>
      <c r="X41" s="349">
        <f>X42</f>
        <v>0.7</v>
      </c>
    </row>
    <row r="42" spans="1:24" s="9" customFormat="1" ht="94.5">
      <c r="A42" s="89" t="s">
        <v>253</v>
      </c>
      <c r="B42" s="89"/>
      <c r="C42" s="342" t="s">
        <v>188</v>
      </c>
      <c r="D42" s="342" t="s">
        <v>188</v>
      </c>
      <c r="E42" s="342" t="s">
        <v>157</v>
      </c>
      <c r="F42" s="342" t="s">
        <v>168</v>
      </c>
      <c r="G42" s="342" t="s">
        <v>506</v>
      </c>
      <c r="H42" s="341"/>
      <c r="I42" s="349">
        <f>I43</f>
        <v>0.7</v>
      </c>
      <c r="J42" s="343"/>
      <c r="K42" s="311"/>
      <c r="L42" s="171"/>
      <c r="M42" s="171"/>
      <c r="O42" s="181"/>
      <c r="P42" s="181"/>
      <c r="Q42" s="181"/>
      <c r="R42" s="181"/>
      <c r="W42" s="349">
        <f>W43</f>
        <v>0.7</v>
      </c>
      <c r="X42" s="349">
        <f>X43</f>
        <v>0.7</v>
      </c>
    </row>
    <row r="43" spans="1:24" s="9" customFormat="1" ht="31.5">
      <c r="A43" s="328" t="s">
        <v>254</v>
      </c>
      <c r="B43" s="328"/>
      <c r="C43" s="342" t="s">
        <v>188</v>
      </c>
      <c r="D43" s="342" t="s">
        <v>188</v>
      </c>
      <c r="E43" s="342" t="s">
        <v>157</v>
      </c>
      <c r="F43" s="342" t="s">
        <v>168</v>
      </c>
      <c r="G43" s="342" t="s">
        <v>506</v>
      </c>
      <c r="H43" s="342" t="s">
        <v>160</v>
      </c>
      <c r="I43" s="349">
        <v>0.7</v>
      </c>
      <c r="J43" s="343"/>
      <c r="K43" s="311"/>
      <c r="L43" s="171"/>
      <c r="M43" s="171"/>
      <c r="O43" s="181"/>
      <c r="P43" s="181"/>
      <c r="Q43" s="181"/>
      <c r="R43" s="181"/>
      <c r="W43" s="349">
        <v>0.7</v>
      </c>
      <c r="X43" s="349">
        <v>0.7</v>
      </c>
    </row>
    <row r="44" spans="1:24" s="9" customFormat="1" ht="18" hidden="1">
      <c r="A44" s="344"/>
      <c r="B44" s="344"/>
      <c r="C44" s="341"/>
      <c r="D44" s="342" t="s">
        <v>188</v>
      </c>
      <c r="E44" s="341"/>
      <c r="F44" s="341"/>
      <c r="G44" s="341"/>
      <c r="H44" s="341"/>
      <c r="I44" s="343"/>
      <c r="J44" s="343"/>
      <c r="K44" s="311"/>
      <c r="L44" s="171"/>
      <c r="M44" s="171"/>
      <c r="O44" s="181"/>
      <c r="P44" s="181"/>
      <c r="Q44" s="181"/>
      <c r="R44" s="181"/>
      <c r="W44" s="343"/>
      <c r="X44" s="343"/>
    </row>
    <row r="45" spans="1:24" s="9" customFormat="1" ht="18" hidden="1">
      <c r="A45" s="344"/>
      <c r="B45" s="344"/>
      <c r="C45" s="341"/>
      <c r="D45" s="342" t="s">
        <v>188</v>
      </c>
      <c r="E45" s="341"/>
      <c r="F45" s="341"/>
      <c r="G45" s="341"/>
      <c r="H45" s="341"/>
      <c r="I45" s="343"/>
      <c r="J45" s="343"/>
      <c r="K45" s="311"/>
      <c r="L45" s="171"/>
      <c r="M45" s="171"/>
      <c r="O45" s="181"/>
      <c r="P45" s="181"/>
      <c r="Q45" s="181"/>
      <c r="R45" s="181"/>
      <c r="W45" s="343"/>
      <c r="X45" s="343"/>
    </row>
    <row r="46" spans="1:24" s="9" customFormat="1" ht="18" hidden="1">
      <c r="A46" s="344"/>
      <c r="B46" s="344"/>
      <c r="C46" s="341"/>
      <c r="D46" s="342" t="s">
        <v>188</v>
      </c>
      <c r="E46" s="341"/>
      <c r="F46" s="341"/>
      <c r="G46" s="341"/>
      <c r="H46" s="341"/>
      <c r="I46" s="343"/>
      <c r="J46" s="343"/>
      <c r="K46" s="311"/>
      <c r="L46" s="171"/>
      <c r="M46" s="171"/>
      <c r="O46" s="181"/>
      <c r="P46" s="181"/>
      <c r="Q46" s="181"/>
      <c r="R46" s="181"/>
      <c r="W46" s="343"/>
      <c r="X46" s="343"/>
    </row>
    <row r="47" spans="1:24" s="9" customFormat="1" ht="18" hidden="1">
      <c r="A47" s="344"/>
      <c r="B47" s="344"/>
      <c r="C47" s="341"/>
      <c r="D47" s="342" t="s">
        <v>188</v>
      </c>
      <c r="E47" s="341"/>
      <c r="F47" s="341"/>
      <c r="G47" s="341"/>
      <c r="H47" s="341"/>
      <c r="I47" s="343"/>
      <c r="J47" s="343"/>
      <c r="K47" s="311"/>
      <c r="L47" s="171"/>
      <c r="M47" s="171"/>
      <c r="O47" s="181"/>
      <c r="P47" s="181"/>
      <c r="Q47" s="181"/>
      <c r="R47" s="181"/>
      <c r="W47" s="343"/>
      <c r="X47" s="343"/>
    </row>
    <row r="48" spans="1:24" s="9" customFormat="1" ht="18" hidden="1">
      <c r="A48" s="344"/>
      <c r="B48" s="344"/>
      <c r="C48" s="341"/>
      <c r="D48" s="342" t="s">
        <v>188</v>
      </c>
      <c r="E48" s="341"/>
      <c r="F48" s="341"/>
      <c r="G48" s="341"/>
      <c r="H48" s="341"/>
      <c r="I48" s="343"/>
      <c r="J48" s="343"/>
      <c r="K48" s="311"/>
      <c r="L48" s="171"/>
      <c r="M48" s="171"/>
      <c r="O48" s="181"/>
      <c r="P48" s="181"/>
      <c r="Q48" s="181"/>
      <c r="R48" s="181"/>
      <c r="W48" s="343"/>
      <c r="X48" s="343"/>
    </row>
    <row r="49" spans="1:24" ht="18.75" customHeight="1">
      <c r="A49" s="329" t="s">
        <v>500</v>
      </c>
      <c r="B49" s="329"/>
      <c r="C49" s="342" t="s">
        <v>188</v>
      </c>
      <c r="D49" s="342" t="s">
        <v>188</v>
      </c>
      <c r="E49" s="342" t="s">
        <v>157</v>
      </c>
      <c r="F49" s="342" t="s">
        <v>168</v>
      </c>
      <c r="G49" s="342" t="s">
        <v>502</v>
      </c>
      <c r="H49" s="342"/>
      <c r="I49" s="349">
        <f>I50+I55+I68</f>
        <v>5043.418</v>
      </c>
      <c r="J49" s="349">
        <f>J50+J55+J68</f>
        <v>2123.4</v>
      </c>
      <c r="K49" s="309"/>
      <c r="L49" s="174">
        <f>L50+L55+L68</f>
        <v>3038.4</v>
      </c>
      <c r="M49" s="174">
        <f>M50+M55+M68</f>
        <v>3038.4</v>
      </c>
      <c r="O49" s="181">
        <f t="shared" si="0"/>
        <v>2005.0179999999996</v>
      </c>
      <c r="P49" s="181">
        <f t="shared" si="0"/>
        <v>-915</v>
      </c>
      <c r="Q49" s="181">
        <f t="shared" si="1"/>
        <v>165.98927066877303</v>
      </c>
      <c r="R49" s="181">
        <f t="shared" si="1"/>
        <v>69.88546603475514</v>
      </c>
      <c r="W49" s="349">
        <f>W50+W55+W68</f>
        <v>4456.6</v>
      </c>
      <c r="X49" s="349">
        <f>X50+X55+X68</f>
        <v>4458.8</v>
      </c>
    </row>
    <row r="50" spans="1:24" ht="31.5" hidden="1">
      <c r="A50" s="329" t="s">
        <v>343</v>
      </c>
      <c r="B50" s="329"/>
      <c r="C50" s="342" t="s">
        <v>188</v>
      </c>
      <c r="D50" s="342" t="s">
        <v>188</v>
      </c>
      <c r="E50" s="342" t="s">
        <v>157</v>
      </c>
      <c r="F50" s="342" t="s">
        <v>168</v>
      </c>
      <c r="G50" s="342" t="s">
        <v>346</v>
      </c>
      <c r="H50" s="342"/>
      <c r="I50" s="346">
        <f>I51</f>
        <v>0</v>
      </c>
      <c r="J50" s="346">
        <f>J51</f>
        <v>0</v>
      </c>
      <c r="K50" s="309"/>
      <c r="L50" s="173">
        <f>L51</f>
        <v>634.1</v>
      </c>
      <c r="M50" s="173">
        <f>M51</f>
        <v>634.1</v>
      </c>
      <c r="O50" s="181">
        <f t="shared" si="0"/>
        <v>-634.1</v>
      </c>
      <c r="P50" s="181">
        <f t="shared" si="0"/>
        <v>-634.1</v>
      </c>
      <c r="Q50" s="181">
        <f t="shared" si="1"/>
        <v>0</v>
      </c>
      <c r="R50" s="181">
        <f t="shared" si="1"/>
        <v>0</v>
      </c>
      <c r="W50" s="346">
        <f>W51</f>
        <v>0</v>
      </c>
      <c r="X50" s="346">
        <f>X51</f>
        <v>0</v>
      </c>
    </row>
    <row r="51" spans="1:24" ht="82.5" customHeight="1" hidden="1">
      <c r="A51" s="347" t="s">
        <v>149</v>
      </c>
      <c r="B51" s="347"/>
      <c r="C51" s="342" t="s">
        <v>188</v>
      </c>
      <c r="D51" s="342" t="s">
        <v>188</v>
      </c>
      <c r="E51" s="342" t="s">
        <v>157</v>
      </c>
      <c r="F51" s="342" t="s">
        <v>168</v>
      </c>
      <c r="G51" s="342" t="s">
        <v>346</v>
      </c>
      <c r="H51" s="342" t="s">
        <v>150</v>
      </c>
      <c r="I51" s="346"/>
      <c r="J51" s="346"/>
      <c r="K51" s="309"/>
      <c r="L51" s="173">
        <v>634.1</v>
      </c>
      <c r="M51" s="173">
        <v>634.1</v>
      </c>
      <c r="O51" s="181">
        <f t="shared" si="0"/>
        <v>-634.1</v>
      </c>
      <c r="P51" s="181">
        <f t="shared" si="0"/>
        <v>-634.1</v>
      </c>
      <c r="Q51" s="181">
        <f t="shared" si="1"/>
        <v>0</v>
      </c>
      <c r="R51" s="181">
        <f t="shared" si="1"/>
        <v>0</v>
      </c>
      <c r="W51" s="346"/>
      <c r="X51" s="346"/>
    </row>
    <row r="52" spans="1:24" ht="31.5" hidden="1">
      <c r="A52" s="329" t="s">
        <v>343</v>
      </c>
      <c r="B52" s="329"/>
      <c r="C52" s="342" t="s">
        <v>188</v>
      </c>
      <c r="D52" s="342" t="s">
        <v>188</v>
      </c>
      <c r="E52" s="342" t="s">
        <v>157</v>
      </c>
      <c r="F52" s="342" t="s">
        <v>168</v>
      </c>
      <c r="G52" s="342" t="s">
        <v>347</v>
      </c>
      <c r="H52" s="342" t="s">
        <v>150</v>
      </c>
      <c r="I52" s="346" t="s">
        <v>210</v>
      </c>
      <c r="J52" s="346" t="s">
        <v>210</v>
      </c>
      <c r="K52" s="309"/>
      <c r="L52" s="173" t="s">
        <v>210</v>
      </c>
      <c r="M52" s="173" t="s">
        <v>210</v>
      </c>
      <c r="O52" s="181">
        <f t="shared" si="0"/>
        <v>0</v>
      </c>
      <c r="P52" s="181">
        <f t="shared" si="0"/>
        <v>0</v>
      </c>
      <c r="Q52" s="181">
        <f t="shared" si="1"/>
        <v>100</v>
      </c>
      <c r="R52" s="181">
        <f t="shared" si="1"/>
        <v>100</v>
      </c>
      <c r="W52" s="346" t="s">
        <v>210</v>
      </c>
      <c r="X52" s="346" t="s">
        <v>210</v>
      </c>
    </row>
    <row r="53" spans="1:24" ht="31.5" hidden="1">
      <c r="A53" s="328" t="s">
        <v>345</v>
      </c>
      <c r="B53" s="328"/>
      <c r="C53" s="342" t="s">
        <v>188</v>
      </c>
      <c r="D53" s="342" t="s">
        <v>188</v>
      </c>
      <c r="E53" s="342" t="s">
        <v>157</v>
      </c>
      <c r="F53" s="342" t="s">
        <v>168</v>
      </c>
      <c r="G53" s="342" t="s">
        <v>348</v>
      </c>
      <c r="H53" s="342" t="s">
        <v>150</v>
      </c>
      <c r="I53" s="346" t="s">
        <v>211</v>
      </c>
      <c r="J53" s="346" t="s">
        <v>211</v>
      </c>
      <c r="K53" s="309"/>
      <c r="L53" s="173" t="s">
        <v>211</v>
      </c>
      <c r="M53" s="173" t="s">
        <v>211</v>
      </c>
      <c r="O53" s="181">
        <f t="shared" si="0"/>
        <v>0</v>
      </c>
      <c r="P53" s="181">
        <f t="shared" si="0"/>
        <v>0</v>
      </c>
      <c r="Q53" s="181">
        <f t="shared" si="1"/>
        <v>100</v>
      </c>
      <c r="R53" s="181">
        <f t="shared" si="1"/>
        <v>100</v>
      </c>
      <c r="W53" s="346" t="s">
        <v>211</v>
      </c>
      <c r="X53" s="346" t="s">
        <v>211</v>
      </c>
    </row>
    <row r="54" spans="1:24" ht="31.5" hidden="1">
      <c r="A54" s="329" t="s">
        <v>343</v>
      </c>
      <c r="B54" s="329"/>
      <c r="C54" s="342" t="s">
        <v>188</v>
      </c>
      <c r="D54" s="342" t="s">
        <v>188</v>
      </c>
      <c r="E54" s="342" t="s">
        <v>157</v>
      </c>
      <c r="F54" s="342" t="s">
        <v>168</v>
      </c>
      <c r="G54" s="342" t="s">
        <v>349</v>
      </c>
      <c r="H54" s="342" t="s">
        <v>150</v>
      </c>
      <c r="I54" s="346" t="s">
        <v>212</v>
      </c>
      <c r="J54" s="346" t="s">
        <v>212</v>
      </c>
      <c r="K54" s="309"/>
      <c r="L54" s="173" t="s">
        <v>212</v>
      </c>
      <c r="M54" s="173" t="s">
        <v>212</v>
      </c>
      <c r="O54" s="181">
        <f t="shared" si="0"/>
        <v>0</v>
      </c>
      <c r="P54" s="181">
        <f t="shared" si="0"/>
        <v>0</v>
      </c>
      <c r="Q54" s="181">
        <f t="shared" si="1"/>
        <v>100</v>
      </c>
      <c r="R54" s="181">
        <f t="shared" si="1"/>
        <v>100</v>
      </c>
      <c r="W54" s="346" t="s">
        <v>212</v>
      </c>
      <c r="X54" s="346" t="s">
        <v>212</v>
      </c>
    </row>
    <row r="55" spans="1:24" ht="36" customHeight="1">
      <c r="A55" s="328" t="s">
        <v>503</v>
      </c>
      <c r="B55" s="328"/>
      <c r="C55" s="342" t="s">
        <v>188</v>
      </c>
      <c r="D55" s="342" t="s">
        <v>188</v>
      </c>
      <c r="E55" s="342" t="s">
        <v>157</v>
      </c>
      <c r="F55" s="342" t="s">
        <v>168</v>
      </c>
      <c r="G55" s="342" t="s">
        <v>504</v>
      </c>
      <c r="H55" s="342"/>
      <c r="I55" s="346">
        <f>I56+I57+I67</f>
        <v>5043.418</v>
      </c>
      <c r="J55" s="346">
        <f>J56+J57+J67</f>
        <v>2123.4</v>
      </c>
      <c r="K55" s="309"/>
      <c r="L55" s="173">
        <f>L56+L57+L67</f>
        <v>2404.3</v>
      </c>
      <c r="M55" s="173">
        <f>M56+M57+M67</f>
        <v>2404.3</v>
      </c>
      <c r="O55" s="181">
        <f t="shared" si="0"/>
        <v>2639.1179999999995</v>
      </c>
      <c r="P55" s="181">
        <f t="shared" si="0"/>
        <v>-280.9000000000001</v>
      </c>
      <c r="Q55" s="181">
        <f t="shared" si="1"/>
        <v>209.76658486877673</v>
      </c>
      <c r="R55" s="181">
        <f t="shared" si="1"/>
        <v>88.31676579461796</v>
      </c>
      <c r="W55" s="346">
        <f>W56+W57+W67</f>
        <v>4456.6</v>
      </c>
      <c r="X55" s="346">
        <f>X56+X57+X67</f>
        <v>4458.8</v>
      </c>
    </row>
    <row r="56" spans="1:24" ht="75" customHeight="1">
      <c r="A56" s="347" t="s">
        <v>149</v>
      </c>
      <c r="B56" s="347"/>
      <c r="C56" s="342" t="s">
        <v>188</v>
      </c>
      <c r="D56" s="342" t="s">
        <v>188</v>
      </c>
      <c r="E56" s="342" t="s">
        <v>157</v>
      </c>
      <c r="F56" s="342" t="s">
        <v>168</v>
      </c>
      <c r="G56" s="342" t="s">
        <v>504</v>
      </c>
      <c r="H56" s="342" t="s">
        <v>150</v>
      </c>
      <c r="I56" s="346">
        <f>2108.739+1+1265.809+1+1019.113</f>
        <v>4395.661</v>
      </c>
      <c r="J56" s="346">
        <v>1750</v>
      </c>
      <c r="K56" s="309"/>
      <c r="L56" s="173">
        <v>2099.8</v>
      </c>
      <c r="M56" s="173">
        <v>2099.8</v>
      </c>
      <c r="O56" s="181">
        <f t="shared" si="0"/>
        <v>2295.861</v>
      </c>
      <c r="P56" s="181">
        <f t="shared" si="0"/>
        <v>-349.8000000000002</v>
      </c>
      <c r="Q56" s="181">
        <f t="shared" si="1"/>
        <v>209.33712734546143</v>
      </c>
      <c r="R56" s="181">
        <f t="shared" si="1"/>
        <v>83.34127059719972</v>
      </c>
      <c r="W56" s="346">
        <v>3515.4</v>
      </c>
      <c r="X56" s="346">
        <v>3645.6</v>
      </c>
    </row>
    <row r="57" spans="1:24" ht="33" customHeight="1">
      <c r="A57" s="328" t="s">
        <v>254</v>
      </c>
      <c r="B57" s="328"/>
      <c r="C57" s="342" t="s">
        <v>188</v>
      </c>
      <c r="D57" s="342" t="s">
        <v>188</v>
      </c>
      <c r="E57" s="342" t="s">
        <v>157</v>
      </c>
      <c r="F57" s="342" t="s">
        <v>168</v>
      </c>
      <c r="G57" s="342" t="s">
        <v>504</v>
      </c>
      <c r="H57" s="342" t="s">
        <v>160</v>
      </c>
      <c r="I57" s="351">
        <v>637.757</v>
      </c>
      <c r="J57" s="351">
        <v>372.4</v>
      </c>
      <c r="K57" s="309"/>
      <c r="L57" s="173">
        <v>294.5</v>
      </c>
      <c r="M57" s="173">
        <v>294.5</v>
      </c>
      <c r="O57" s="181">
        <f t="shared" si="0"/>
        <v>343.25699999999995</v>
      </c>
      <c r="P57" s="181">
        <f t="shared" si="0"/>
        <v>77.89999999999998</v>
      </c>
      <c r="Q57" s="181">
        <f t="shared" si="1"/>
        <v>216.55585738539895</v>
      </c>
      <c r="R57" s="181">
        <f t="shared" si="1"/>
        <v>126.4516129032258</v>
      </c>
      <c r="W57" s="351">
        <v>941.2</v>
      </c>
      <c r="X57" s="351">
        <v>813.2</v>
      </c>
    </row>
    <row r="58" spans="1:24" ht="18" hidden="1">
      <c r="A58" s="328" t="s">
        <v>42</v>
      </c>
      <c r="B58" s="328"/>
      <c r="C58" s="342" t="s">
        <v>188</v>
      </c>
      <c r="D58" s="342" t="s">
        <v>188</v>
      </c>
      <c r="E58" s="342" t="s">
        <v>157</v>
      </c>
      <c r="F58" s="342" t="s">
        <v>168</v>
      </c>
      <c r="G58" s="342" t="s">
        <v>504</v>
      </c>
      <c r="H58" s="342" t="s">
        <v>160</v>
      </c>
      <c r="I58" s="351" t="s">
        <v>213</v>
      </c>
      <c r="J58" s="351" t="s">
        <v>213</v>
      </c>
      <c r="K58" s="309"/>
      <c r="L58" s="173" t="s">
        <v>213</v>
      </c>
      <c r="M58" s="173" t="s">
        <v>213</v>
      </c>
      <c r="O58" s="181">
        <f t="shared" si="0"/>
        <v>0</v>
      </c>
      <c r="P58" s="181">
        <f t="shared" si="0"/>
        <v>0</v>
      </c>
      <c r="Q58" s="181">
        <f t="shared" si="1"/>
        <v>100</v>
      </c>
      <c r="R58" s="181">
        <f t="shared" si="1"/>
        <v>100</v>
      </c>
      <c r="W58" s="351" t="s">
        <v>213</v>
      </c>
      <c r="X58" s="351" t="s">
        <v>213</v>
      </c>
    </row>
    <row r="59" spans="1:24" ht="18" hidden="1">
      <c r="A59" s="328" t="s">
        <v>170</v>
      </c>
      <c r="B59" s="328"/>
      <c r="C59" s="342" t="s">
        <v>188</v>
      </c>
      <c r="D59" s="342" t="s">
        <v>188</v>
      </c>
      <c r="E59" s="342" t="s">
        <v>157</v>
      </c>
      <c r="F59" s="342" t="s">
        <v>168</v>
      </c>
      <c r="G59" s="342" t="s">
        <v>504</v>
      </c>
      <c r="H59" s="342" t="s">
        <v>160</v>
      </c>
      <c r="I59" s="351" t="s">
        <v>213</v>
      </c>
      <c r="J59" s="351" t="s">
        <v>213</v>
      </c>
      <c r="K59" s="309"/>
      <c r="L59" s="173" t="s">
        <v>213</v>
      </c>
      <c r="M59" s="173" t="s">
        <v>213</v>
      </c>
      <c r="O59" s="181">
        <f t="shared" si="0"/>
        <v>0</v>
      </c>
      <c r="P59" s="181">
        <f t="shared" si="0"/>
        <v>0</v>
      </c>
      <c r="Q59" s="181">
        <f t="shared" si="1"/>
        <v>100</v>
      </c>
      <c r="R59" s="181">
        <f t="shared" si="1"/>
        <v>100</v>
      </c>
      <c r="W59" s="351" t="s">
        <v>213</v>
      </c>
      <c r="X59" s="351" t="s">
        <v>213</v>
      </c>
    </row>
    <row r="60" spans="1:24" ht="18" hidden="1">
      <c r="A60" s="328" t="s">
        <v>171</v>
      </c>
      <c r="B60" s="328"/>
      <c r="C60" s="342" t="s">
        <v>188</v>
      </c>
      <c r="D60" s="342" t="s">
        <v>188</v>
      </c>
      <c r="E60" s="342" t="s">
        <v>157</v>
      </c>
      <c r="F60" s="342" t="s">
        <v>168</v>
      </c>
      <c r="G60" s="342" t="s">
        <v>504</v>
      </c>
      <c r="H60" s="342" t="s">
        <v>160</v>
      </c>
      <c r="I60" s="351" t="s">
        <v>214</v>
      </c>
      <c r="J60" s="351" t="s">
        <v>214</v>
      </c>
      <c r="K60" s="309"/>
      <c r="L60" s="173" t="s">
        <v>214</v>
      </c>
      <c r="M60" s="173" t="s">
        <v>214</v>
      </c>
      <c r="O60" s="181">
        <f t="shared" si="0"/>
        <v>0</v>
      </c>
      <c r="P60" s="181">
        <f t="shared" si="0"/>
        <v>0</v>
      </c>
      <c r="Q60" s="181">
        <f t="shared" si="1"/>
        <v>100</v>
      </c>
      <c r="R60" s="181">
        <f t="shared" si="1"/>
        <v>100</v>
      </c>
      <c r="W60" s="351" t="s">
        <v>214</v>
      </c>
      <c r="X60" s="351" t="s">
        <v>214</v>
      </c>
    </row>
    <row r="61" spans="1:24" ht="18" hidden="1">
      <c r="A61" s="329" t="s">
        <v>172</v>
      </c>
      <c r="B61" s="329"/>
      <c r="C61" s="342" t="s">
        <v>188</v>
      </c>
      <c r="D61" s="342" t="s">
        <v>188</v>
      </c>
      <c r="E61" s="342" t="s">
        <v>157</v>
      </c>
      <c r="F61" s="342" t="s">
        <v>168</v>
      </c>
      <c r="G61" s="342" t="s">
        <v>504</v>
      </c>
      <c r="H61" s="342" t="s">
        <v>160</v>
      </c>
      <c r="I61" s="352">
        <v>132.1</v>
      </c>
      <c r="J61" s="352">
        <v>132.1</v>
      </c>
      <c r="K61" s="309"/>
      <c r="L61" s="176">
        <v>132.1</v>
      </c>
      <c r="M61" s="176">
        <v>132.1</v>
      </c>
      <c r="O61" s="181">
        <f t="shared" si="0"/>
        <v>0</v>
      </c>
      <c r="P61" s="181">
        <f t="shared" si="0"/>
        <v>0</v>
      </c>
      <c r="Q61" s="181">
        <f t="shared" si="1"/>
        <v>100</v>
      </c>
      <c r="R61" s="181">
        <f t="shared" si="1"/>
        <v>100</v>
      </c>
      <c r="W61" s="352">
        <v>132.1</v>
      </c>
      <c r="X61" s="352">
        <v>132.1</v>
      </c>
    </row>
    <row r="62" spans="1:24" ht="18" hidden="1">
      <c r="A62" s="329" t="s">
        <v>173</v>
      </c>
      <c r="B62" s="329"/>
      <c r="C62" s="342" t="s">
        <v>188</v>
      </c>
      <c r="D62" s="342" t="s">
        <v>188</v>
      </c>
      <c r="E62" s="342" t="s">
        <v>157</v>
      </c>
      <c r="F62" s="342" t="s">
        <v>168</v>
      </c>
      <c r="G62" s="342" t="s">
        <v>504</v>
      </c>
      <c r="H62" s="342" t="s">
        <v>160</v>
      </c>
      <c r="I62" s="352">
        <v>41.5</v>
      </c>
      <c r="J62" s="352">
        <v>41.5</v>
      </c>
      <c r="K62" s="309"/>
      <c r="L62" s="176">
        <v>41.5</v>
      </c>
      <c r="M62" s="176">
        <v>41.5</v>
      </c>
      <c r="O62" s="181">
        <f t="shared" si="0"/>
        <v>0</v>
      </c>
      <c r="P62" s="181">
        <f t="shared" si="0"/>
        <v>0</v>
      </c>
      <c r="Q62" s="181">
        <f t="shared" si="1"/>
        <v>100</v>
      </c>
      <c r="R62" s="181">
        <f t="shared" si="1"/>
        <v>100</v>
      </c>
      <c r="W62" s="352">
        <v>41.5</v>
      </c>
      <c r="X62" s="352">
        <v>41.5</v>
      </c>
    </row>
    <row r="63" spans="1:24" ht="18" hidden="1">
      <c r="A63" s="329" t="s">
        <v>175</v>
      </c>
      <c r="B63" s="329"/>
      <c r="C63" s="342" t="s">
        <v>188</v>
      </c>
      <c r="D63" s="342" t="s">
        <v>188</v>
      </c>
      <c r="E63" s="342" t="s">
        <v>157</v>
      </c>
      <c r="F63" s="342" t="s">
        <v>168</v>
      </c>
      <c r="G63" s="342" t="s">
        <v>504</v>
      </c>
      <c r="H63" s="342" t="s">
        <v>160</v>
      </c>
      <c r="I63" s="351" t="s">
        <v>215</v>
      </c>
      <c r="J63" s="351" t="s">
        <v>215</v>
      </c>
      <c r="K63" s="309"/>
      <c r="L63" s="173" t="s">
        <v>215</v>
      </c>
      <c r="M63" s="173" t="s">
        <v>215</v>
      </c>
      <c r="O63" s="181">
        <f t="shared" si="0"/>
        <v>0</v>
      </c>
      <c r="P63" s="181">
        <f t="shared" si="0"/>
        <v>0</v>
      </c>
      <c r="Q63" s="181">
        <f t="shared" si="1"/>
        <v>100</v>
      </c>
      <c r="R63" s="181">
        <f t="shared" si="1"/>
        <v>100</v>
      </c>
      <c r="W63" s="351" t="s">
        <v>215</v>
      </c>
      <c r="X63" s="351" t="s">
        <v>215</v>
      </c>
    </row>
    <row r="64" spans="1:24" ht="18" hidden="1">
      <c r="A64" s="353" t="s">
        <v>44</v>
      </c>
      <c r="B64" s="353"/>
      <c r="C64" s="342" t="s">
        <v>188</v>
      </c>
      <c r="D64" s="342" t="s">
        <v>188</v>
      </c>
      <c r="E64" s="342" t="s">
        <v>157</v>
      </c>
      <c r="F64" s="342" t="s">
        <v>168</v>
      </c>
      <c r="G64" s="342" t="s">
        <v>504</v>
      </c>
      <c r="H64" s="342" t="s">
        <v>160</v>
      </c>
      <c r="I64" s="351" t="s">
        <v>216</v>
      </c>
      <c r="J64" s="351" t="s">
        <v>216</v>
      </c>
      <c r="K64" s="309"/>
      <c r="L64" s="173" t="s">
        <v>216</v>
      </c>
      <c r="M64" s="173" t="s">
        <v>216</v>
      </c>
      <c r="O64" s="181">
        <f t="shared" si="0"/>
        <v>0</v>
      </c>
      <c r="P64" s="181">
        <f t="shared" si="0"/>
        <v>0</v>
      </c>
      <c r="Q64" s="181">
        <f t="shared" si="1"/>
        <v>100</v>
      </c>
      <c r="R64" s="181">
        <f t="shared" si="1"/>
        <v>100</v>
      </c>
      <c r="W64" s="351" t="s">
        <v>216</v>
      </c>
      <c r="X64" s="351" t="s">
        <v>216</v>
      </c>
    </row>
    <row r="65" spans="1:24" ht="18" hidden="1">
      <c r="A65" s="353" t="s">
        <v>178</v>
      </c>
      <c r="B65" s="353"/>
      <c r="C65" s="342" t="s">
        <v>188</v>
      </c>
      <c r="D65" s="342" t="s">
        <v>188</v>
      </c>
      <c r="E65" s="342" t="s">
        <v>157</v>
      </c>
      <c r="F65" s="342" t="s">
        <v>168</v>
      </c>
      <c r="G65" s="342" t="s">
        <v>504</v>
      </c>
      <c r="H65" s="342" t="s">
        <v>160</v>
      </c>
      <c r="I65" s="351" t="s">
        <v>216</v>
      </c>
      <c r="J65" s="351" t="s">
        <v>216</v>
      </c>
      <c r="K65" s="309"/>
      <c r="L65" s="173" t="s">
        <v>216</v>
      </c>
      <c r="M65" s="173" t="s">
        <v>216</v>
      </c>
      <c r="O65" s="181">
        <f t="shared" si="0"/>
        <v>0</v>
      </c>
      <c r="P65" s="181">
        <f t="shared" si="0"/>
        <v>0</v>
      </c>
      <c r="Q65" s="181">
        <f t="shared" si="1"/>
        <v>100</v>
      </c>
      <c r="R65" s="181">
        <f t="shared" si="1"/>
        <v>100</v>
      </c>
      <c r="W65" s="351" t="s">
        <v>216</v>
      </c>
      <c r="X65" s="351" t="s">
        <v>216</v>
      </c>
    </row>
    <row r="66" spans="1:24" ht="18" hidden="1">
      <c r="A66" s="328" t="s">
        <v>179</v>
      </c>
      <c r="B66" s="328"/>
      <c r="C66" s="342" t="s">
        <v>188</v>
      </c>
      <c r="D66" s="342" t="s">
        <v>188</v>
      </c>
      <c r="E66" s="342" t="s">
        <v>157</v>
      </c>
      <c r="F66" s="342" t="s">
        <v>168</v>
      </c>
      <c r="G66" s="342" t="s">
        <v>504</v>
      </c>
      <c r="H66" s="342" t="s">
        <v>160</v>
      </c>
      <c r="I66" s="351">
        <v>2</v>
      </c>
      <c r="J66" s="351">
        <v>2</v>
      </c>
      <c r="K66" s="309"/>
      <c r="L66" s="173">
        <v>2</v>
      </c>
      <c r="M66" s="173">
        <v>2</v>
      </c>
      <c r="O66" s="181">
        <f t="shared" si="0"/>
        <v>0</v>
      </c>
      <c r="P66" s="181">
        <f t="shared" si="0"/>
        <v>0</v>
      </c>
      <c r="Q66" s="181">
        <f t="shared" si="1"/>
        <v>100</v>
      </c>
      <c r="R66" s="181">
        <f t="shared" si="1"/>
        <v>100</v>
      </c>
      <c r="W66" s="351">
        <v>2</v>
      </c>
      <c r="X66" s="351">
        <v>2</v>
      </c>
    </row>
    <row r="67" spans="1:24" ht="18">
      <c r="A67" s="329" t="s">
        <v>152</v>
      </c>
      <c r="B67" s="329"/>
      <c r="C67" s="342" t="s">
        <v>188</v>
      </c>
      <c r="D67" s="342" t="s">
        <v>188</v>
      </c>
      <c r="E67" s="342" t="s">
        <v>157</v>
      </c>
      <c r="F67" s="342" t="s">
        <v>168</v>
      </c>
      <c r="G67" s="342" t="s">
        <v>504</v>
      </c>
      <c r="H67" s="342" t="s">
        <v>153</v>
      </c>
      <c r="I67" s="354">
        <v>10</v>
      </c>
      <c r="J67" s="354">
        <v>1</v>
      </c>
      <c r="K67" s="309"/>
      <c r="L67" s="172">
        <v>10</v>
      </c>
      <c r="M67" s="172">
        <v>10</v>
      </c>
      <c r="O67" s="181">
        <f t="shared" si="0"/>
        <v>0</v>
      </c>
      <c r="P67" s="181">
        <f t="shared" si="0"/>
        <v>-9</v>
      </c>
      <c r="Q67" s="181">
        <f t="shared" si="1"/>
        <v>100</v>
      </c>
      <c r="R67" s="181">
        <f t="shared" si="1"/>
        <v>10</v>
      </c>
      <c r="W67" s="354">
        <v>0</v>
      </c>
      <c r="X67" s="354">
        <v>0</v>
      </c>
    </row>
    <row r="68" spans="1:24" ht="47.25" hidden="1">
      <c r="A68" s="348" t="s">
        <v>281</v>
      </c>
      <c r="B68" s="348"/>
      <c r="C68" s="342" t="s">
        <v>188</v>
      </c>
      <c r="D68" s="342" t="s">
        <v>188</v>
      </c>
      <c r="E68" s="342" t="s">
        <v>157</v>
      </c>
      <c r="F68" s="342" t="s">
        <v>168</v>
      </c>
      <c r="G68" s="342" t="s">
        <v>282</v>
      </c>
      <c r="H68" s="342"/>
      <c r="I68" s="345">
        <f>I69+I70</f>
        <v>0</v>
      </c>
      <c r="J68" s="345">
        <f>J69+J70</f>
        <v>0</v>
      </c>
      <c r="K68" s="309"/>
      <c r="L68" s="172">
        <f>L69+L70</f>
        <v>0</v>
      </c>
      <c r="M68" s="172">
        <f>M69+M70</f>
        <v>0</v>
      </c>
      <c r="O68" s="181">
        <f t="shared" si="0"/>
        <v>0</v>
      </c>
      <c r="P68" s="181">
        <f t="shared" si="0"/>
        <v>0</v>
      </c>
      <c r="Q68" s="181" t="e">
        <f t="shared" si="1"/>
        <v>#DIV/0!</v>
      </c>
      <c r="R68" s="181" t="e">
        <f t="shared" si="1"/>
        <v>#DIV/0!</v>
      </c>
      <c r="W68" s="345">
        <f>W69+W70</f>
        <v>0</v>
      </c>
      <c r="X68" s="345">
        <f>X69+X70</f>
        <v>0</v>
      </c>
    </row>
    <row r="69" spans="1:24" ht="62.25" customHeight="1" hidden="1">
      <c r="A69" s="347" t="s">
        <v>149</v>
      </c>
      <c r="B69" s="347"/>
      <c r="C69" s="342" t="s">
        <v>188</v>
      </c>
      <c r="D69" s="342" t="s">
        <v>188</v>
      </c>
      <c r="E69" s="342" t="s">
        <v>157</v>
      </c>
      <c r="F69" s="342" t="s">
        <v>168</v>
      </c>
      <c r="G69" s="342" t="s">
        <v>282</v>
      </c>
      <c r="H69" s="342" t="s">
        <v>150</v>
      </c>
      <c r="I69" s="346"/>
      <c r="J69" s="346"/>
      <c r="K69" s="309"/>
      <c r="L69" s="177"/>
      <c r="M69" s="177"/>
      <c r="O69" s="181">
        <f t="shared" si="0"/>
        <v>0</v>
      </c>
      <c r="P69" s="181">
        <f t="shared" si="0"/>
        <v>0</v>
      </c>
      <c r="Q69" s="181" t="e">
        <f t="shared" si="1"/>
        <v>#DIV/0!</v>
      </c>
      <c r="R69" s="181" t="e">
        <f t="shared" si="1"/>
        <v>#DIV/0!</v>
      </c>
      <c r="W69" s="346"/>
      <c r="X69" s="346"/>
    </row>
    <row r="70" spans="1:24" ht="33" customHeight="1" hidden="1">
      <c r="A70" s="328" t="s">
        <v>254</v>
      </c>
      <c r="B70" s="328"/>
      <c r="C70" s="342" t="s">
        <v>188</v>
      </c>
      <c r="D70" s="342" t="s">
        <v>188</v>
      </c>
      <c r="E70" s="342" t="s">
        <v>157</v>
      </c>
      <c r="F70" s="342" t="s">
        <v>168</v>
      </c>
      <c r="G70" s="342" t="s">
        <v>282</v>
      </c>
      <c r="H70" s="342" t="s">
        <v>160</v>
      </c>
      <c r="I70" s="346"/>
      <c r="J70" s="346"/>
      <c r="K70" s="309"/>
      <c r="L70" s="177"/>
      <c r="M70" s="177"/>
      <c r="O70" s="181">
        <f t="shared" si="0"/>
        <v>0</v>
      </c>
      <c r="P70" s="181">
        <f t="shared" si="0"/>
        <v>0</v>
      </c>
      <c r="Q70" s="181" t="e">
        <f t="shared" si="1"/>
        <v>#DIV/0!</v>
      </c>
      <c r="R70" s="181" t="e">
        <f t="shared" si="1"/>
        <v>#DIV/0!</v>
      </c>
      <c r="W70" s="346"/>
      <c r="X70" s="346"/>
    </row>
    <row r="71" spans="1:24" ht="31.5" hidden="1">
      <c r="A71" s="330" t="s">
        <v>88</v>
      </c>
      <c r="B71" s="330"/>
      <c r="C71" s="341" t="s">
        <v>188</v>
      </c>
      <c r="D71" s="342" t="s">
        <v>188</v>
      </c>
      <c r="E71" s="341" t="s">
        <v>157</v>
      </c>
      <c r="F71" s="341" t="s">
        <v>197</v>
      </c>
      <c r="G71" s="341"/>
      <c r="H71" s="341"/>
      <c r="I71" s="355">
        <f aca="true" t="shared" si="2" ref="I71:M73">I72</f>
        <v>0</v>
      </c>
      <c r="J71" s="355">
        <f t="shared" si="2"/>
        <v>0</v>
      </c>
      <c r="K71" s="309"/>
      <c r="L71" s="178">
        <f t="shared" si="2"/>
        <v>0</v>
      </c>
      <c r="M71" s="178">
        <f t="shared" si="2"/>
        <v>0</v>
      </c>
      <c r="O71" s="181">
        <f t="shared" si="0"/>
        <v>0</v>
      </c>
      <c r="P71" s="181">
        <f t="shared" si="0"/>
        <v>0</v>
      </c>
      <c r="Q71" s="181" t="e">
        <f t="shared" si="1"/>
        <v>#DIV/0!</v>
      </c>
      <c r="R71" s="181" t="e">
        <f t="shared" si="1"/>
        <v>#DIV/0!</v>
      </c>
      <c r="W71" s="355">
        <f aca="true" t="shared" si="3" ref="W71:X75">W72</f>
        <v>0</v>
      </c>
      <c r="X71" s="355">
        <f t="shared" si="3"/>
        <v>0</v>
      </c>
    </row>
    <row r="72" spans="1:24" ht="47.25" hidden="1">
      <c r="A72" s="328" t="s">
        <v>507</v>
      </c>
      <c r="B72" s="328"/>
      <c r="C72" s="342" t="s">
        <v>188</v>
      </c>
      <c r="D72" s="342" t="s">
        <v>188</v>
      </c>
      <c r="E72" s="342" t="s">
        <v>157</v>
      </c>
      <c r="F72" s="342" t="s">
        <v>197</v>
      </c>
      <c r="G72" s="342" t="s">
        <v>289</v>
      </c>
      <c r="H72" s="342"/>
      <c r="I72" s="349">
        <f t="shared" si="2"/>
        <v>0</v>
      </c>
      <c r="J72" s="349">
        <f t="shared" si="2"/>
        <v>0</v>
      </c>
      <c r="K72" s="309"/>
      <c r="L72" s="174">
        <f t="shared" si="2"/>
        <v>0</v>
      </c>
      <c r="M72" s="174">
        <f t="shared" si="2"/>
        <v>0</v>
      </c>
      <c r="O72" s="181">
        <f t="shared" si="0"/>
        <v>0</v>
      </c>
      <c r="P72" s="181">
        <f t="shared" si="0"/>
        <v>0</v>
      </c>
      <c r="Q72" s="181" t="e">
        <f t="shared" si="1"/>
        <v>#DIV/0!</v>
      </c>
      <c r="R72" s="181" t="e">
        <f t="shared" si="1"/>
        <v>#DIV/0!</v>
      </c>
      <c r="W72" s="349">
        <f t="shared" si="3"/>
        <v>0</v>
      </c>
      <c r="X72" s="349">
        <f t="shared" si="3"/>
        <v>0</v>
      </c>
    </row>
    <row r="73" spans="1:24" ht="31.5" hidden="1">
      <c r="A73" s="328" t="s">
        <v>508</v>
      </c>
      <c r="B73" s="328"/>
      <c r="C73" s="342" t="s">
        <v>188</v>
      </c>
      <c r="D73" s="342" t="s">
        <v>188</v>
      </c>
      <c r="E73" s="342" t="s">
        <v>157</v>
      </c>
      <c r="F73" s="342" t="s">
        <v>197</v>
      </c>
      <c r="G73" s="342" t="s">
        <v>509</v>
      </c>
      <c r="H73" s="342"/>
      <c r="I73" s="349">
        <f t="shared" si="2"/>
        <v>0</v>
      </c>
      <c r="J73" s="349">
        <f t="shared" si="2"/>
        <v>0</v>
      </c>
      <c r="K73" s="309"/>
      <c r="L73" s="174">
        <f t="shared" si="2"/>
        <v>0</v>
      </c>
      <c r="M73" s="174">
        <f t="shared" si="2"/>
        <v>0</v>
      </c>
      <c r="O73" s="181">
        <f t="shared" si="0"/>
        <v>0</v>
      </c>
      <c r="P73" s="181">
        <f t="shared" si="0"/>
        <v>0</v>
      </c>
      <c r="Q73" s="181" t="e">
        <f t="shared" si="1"/>
        <v>#DIV/0!</v>
      </c>
      <c r="R73" s="181" t="e">
        <f t="shared" si="1"/>
        <v>#DIV/0!</v>
      </c>
      <c r="W73" s="349">
        <f t="shared" si="3"/>
        <v>0</v>
      </c>
      <c r="X73" s="349">
        <f t="shared" si="3"/>
        <v>0</v>
      </c>
    </row>
    <row r="74" spans="1:24" ht="31.5" hidden="1">
      <c r="A74" s="328" t="s">
        <v>570</v>
      </c>
      <c r="B74" s="328"/>
      <c r="C74" s="342" t="s">
        <v>188</v>
      </c>
      <c r="D74" s="342" t="s">
        <v>188</v>
      </c>
      <c r="E74" s="342" t="s">
        <v>157</v>
      </c>
      <c r="F74" s="342" t="s">
        <v>197</v>
      </c>
      <c r="G74" s="342" t="s">
        <v>511</v>
      </c>
      <c r="H74" s="342"/>
      <c r="I74" s="349">
        <f>I75</f>
        <v>0</v>
      </c>
      <c r="J74" s="349"/>
      <c r="K74" s="309"/>
      <c r="L74" s="174"/>
      <c r="M74" s="174"/>
      <c r="O74" s="181">
        <f t="shared" si="0"/>
        <v>0</v>
      </c>
      <c r="P74" s="181">
        <f t="shared" si="0"/>
        <v>0</v>
      </c>
      <c r="Q74" s="181" t="e">
        <f t="shared" si="1"/>
        <v>#DIV/0!</v>
      </c>
      <c r="R74" s="181" t="e">
        <f t="shared" si="1"/>
        <v>#DIV/0!</v>
      </c>
      <c r="W74" s="349">
        <f t="shared" si="3"/>
        <v>0</v>
      </c>
      <c r="X74" s="349">
        <f t="shared" si="3"/>
        <v>0</v>
      </c>
    </row>
    <row r="75" spans="1:24" ht="31.5" hidden="1">
      <c r="A75" s="328" t="s">
        <v>512</v>
      </c>
      <c r="B75" s="328"/>
      <c r="C75" s="342"/>
      <c r="D75" s="342" t="s">
        <v>188</v>
      </c>
      <c r="E75" s="342" t="s">
        <v>157</v>
      </c>
      <c r="F75" s="342" t="s">
        <v>197</v>
      </c>
      <c r="G75" s="342" t="s">
        <v>513</v>
      </c>
      <c r="H75" s="342"/>
      <c r="I75" s="349">
        <f>I76</f>
        <v>0</v>
      </c>
      <c r="J75" s="349"/>
      <c r="K75" s="309"/>
      <c r="L75" s="174"/>
      <c r="M75" s="174"/>
      <c r="O75" s="181"/>
      <c r="P75" s="181"/>
      <c r="Q75" s="181"/>
      <c r="R75" s="181"/>
      <c r="W75" s="349">
        <f t="shared" si="3"/>
        <v>0</v>
      </c>
      <c r="X75" s="349">
        <f t="shared" si="3"/>
        <v>0</v>
      </c>
    </row>
    <row r="76" spans="1:24" ht="18" hidden="1">
      <c r="A76" s="329" t="s">
        <v>152</v>
      </c>
      <c r="B76" s="328"/>
      <c r="C76" s="342"/>
      <c r="D76" s="342" t="s">
        <v>188</v>
      </c>
      <c r="E76" s="342" t="s">
        <v>157</v>
      </c>
      <c r="F76" s="342" t="s">
        <v>197</v>
      </c>
      <c r="G76" s="342" t="s">
        <v>513</v>
      </c>
      <c r="H76" s="342" t="s">
        <v>153</v>
      </c>
      <c r="I76" s="349">
        <v>0</v>
      </c>
      <c r="J76" s="349"/>
      <c r="K76" s="309"/>
      <c r="L76" s="174"/>
      <c r="M76" s="174"/>
      <c r="O76" s="181"/>
      <c r="P76" s="181"/>
      <c r="Q76" s="181"/>
      <c r="R76" s="181"/>
      <c r="W76" s="349">
        <v>0</v>
      </c>
      <c r="X76" s="349">
        <v>0</v>
      </c>
    </row>
    <row r="77" spans="1:24" s="9" customFormat="1" ht="18">
      <c r="A77" s="330" t="s">
        <v>183</v>
      </c>
      <c r="B77" s="330"/>
      <c r="C77" s="341" t="s">
        <v>188</v>
      </c>
      <c r="D77" s="342" t="s">
        <v>188</v>
      </c>
      <c r="E77" s="341" t="s">
        <v>157</v>
      </c>
      <c r="F77" s="341" t="s">
        <v>181</v>
      </c>
      <c r="G77" s="341"/>
      <c r="H77" s="341"/>
      <c r="I77" s="350">
        <f>I78</f>
        <v>10</v>
      </c>
      <c r="J77" s="350">
        <f>J78</f>
        <v>1</v>
      </c>
      <c r="K77" s="311"/>
      <c r="L77" s="175">
        <f>L78</f>
        <v>1</v>
      </c>
      <c r="M77" s="175">
        <f>M78</f>
        <v>1</v>
      </c>
      <c r="O77" s="181">
        <f t="shared" si="0"/>
        <v>9</v>
      </c>
      <c r="P77" s="181">
        <f t="shared" si="0"/>
        <v>0</v>
      </c>
      <c r="Q77" s="181">
        <f t="shared" si="1"/>
        <v>1000</v>
      </c>
      <c r="R77" s="181">
        <f t="shared" si="1"/>
        <v>100</v>
      </c>
      <c r="W77" s="350">
        <f>W78</f>
        <v>5</v>
      </c>
      <c r="X77" s="350">
        <f>X78</f>
        <v>5</v>
      </c>
    </row>
    <row r="78" spans="1:24" ht="29.25" customHeight="1">
      <c r="A78" s="326" t="s">
        <v>514</v>
      </c>
      <c r="B78" s="329"/>
      <c r="C78" s="342" t="s">
        <v>188</v>
      </c>
      <c r="D78" s="342" t="s">
        <v>188</v>
      </c>
      <c r="E78" s="342" t="s">
        <v>157</v>
      </c>
      <c r="F78" s="342" t="s">
        <v>181</v>
      </c>
      <c r="G78" s="342" t="s">
        <v>350</v>
      </c>
      <c r="H78" s="342"/>
      <c r="I78" s="349">
        <f>I79</f>
        <v>10</v>
      </c>
      <c r="J78" s="349">
        <f>J79</f>
        <v>1</v>
      </c>
      <c r="K78" s="309"/>
      <c r="L78" s="174">
        <f>L79</f>
        <v>1</v>
      </c>
      <c r="M78" s="174">
        <f>M79</f>
        <v>1</v>
      </c>
      <c r="O78" s="181">
        <f t="shared" si="0"/>
        <v>9</v>
      </c>
      <c r="P78" s="181">
        <f t="shared" si="0"/>
        <v>0</v>
      </c>
      <c r="Q78" s="181">
        <f t="shared" si="1"/>
        <v>1000</v>
      </c>
      <c r="R78" s="181">
        <f t="shared" si="1"/>
        <v>100</v>
      </c>
      <c r="W78" s="349">
        <f>W79</f>
        <v>5</v>
      </c>
      <c r="X78" s="349">
        <f>X79</f>
        <v>5</v>
      </c>
    </row>
    <row r="79" spans="1:24" ht="18">
      <c r="A79" s="328" t="s">
        <v>187</v>
      </c>
      <c r="B79" s="328"/>
      <c r="C79" s="342" t="s">
        <v>188</v>
      </c>
      <c r="D79" s="342" t="s">
        <v>188</v>
      </c>
      <c r="E79" s="342" t="s">
        <v>157</v>
      </c>
      <c r="F79" s="342" t="s">
        <v>181</v>
      </c>
      <c r="G79" s="342" t="s">
        <v>515</v>
      </c>
      <c r="H79" s="342"/>
      <c r="I79" s="345">
        <f>I81</f>
        <v>10</v>
      </c>
      <c r="J79" s="345">
        <f>J81</f>
        <v>1</v>
      </c>
      <c r="K79" s="309"/>
      <c r="L79" s="172">
        <f>L81</f>
        <v>1</v>
      </c>
      <c r="M79" s="172">
        <f>M81</f>
        <v>1</v>
      </c>
      <c r="O79" s="181">
        <f t="shared" si="0"/>
        <v>9</v>
      </c>
      <c r="P79" s="181">
        <f t="shared" si="0"/>
        <v>0</v>
      </c>
      <c r="Q79" s="181">
        <f t="shared" si="1"/>
        <v>1000</v>
      </c>
      <c r="R79" s="181">
        <f t="shared" si="1"/>
        <v>100</v>
      </c>
      <c r="W79" s="345">
        <f>W81</f>
        <v>5</v>
      </c>
      <c r="X79" s="345">
        <f>X81</f>
        <v>5</v>
      </c>
    </row>
    <row r="80" spans="1:24" ht="15" customHeight="1">
      <c r="A80" s="328" t="s">
        <v>516</v>
      </c>
      <c r="B80" s="328"/>
      <c r="C80" s="342" t="s">
        <v>188</v>
      </c>
      <c r="D80" s="342" t="s">
        <v>188</v>
      </c>
      <c r="E80" s="342" t="s">
        <v>157</v>
      </c>
      <c r="F80" s="342" t="s">
        <v>181</v>
      </c>
      <c r="G80" s="342" t="s">
        <v>517</v>
      </c>
      <c r="H80" s="342"/>
      <c r="I80" s="345">
        <f>I81</f>
        <v>10</v>
      </c>
      <c r="J80" s="345">
        <f>J81</f>
        <v>1</v>
      </c>
      <c r="K80" s="309"/>
      <c r="L80" s="172">
        <f>L81</f>
        <v>1</v>
      </c>
      <c r="M80" s="172">
        <f>M81</f>
        <v>1</v>
      </c>
      <c r="O80" s="181">
        <f t="shared" si="0"/>
        <v>9</v>
      </c>
      <c r="P80" s="181">
        <f t="shared" si="0"/>
        <v>0</v>
      </c>
      <c r="Q80" s="181">
        <f t="shared" si="1"/>
        <v>1000</v>
      </c>
      <c r="R80" s="181">
        <f t="shared" si="1"/>
        <v>100</v>
      </c>
      <c r="W80" s="345">
        <f>W81</f>
        <v>5</v>
      </c>
      <c r="X80" s="345">
        <f>X81</f>
        <v>5</v>
      </c>
    </row>
    <row r="81" spans="1:24" ht="18">
      <c r="A81" s="328" t="s">
        <v>152</v>
      </c>
      <c r="B81" s="328"/>
      <c r="C81" s="342" t="s">
        <v>188</v>
      </c>
      <c r="D81" s="342" t="s">
        <v>188</v>
      </c>
      <c r="E81" s="342" t="s">
        <v>157</v>
      </c>
      <c r="F81" s="342" t="s">
        <v>181</v>
      </c>
      <c r="G81" s="342" t="s">
        <v>517</v>
      </c>
      <c r="H81" s="342" t="s">
        <v>153</v>
      </c>
      <c r="I81" s="349">
        <v>10</v>
      </c>
      <c r="J81" s="349">
        <v>1</v>
      </c>
      <c r="K81" s="309"/>
      <c r="L81" s="174">
        <v>1</v>
      </c>
      <c r="M81" s="174">
        <v>1</v>
      </c>
      <c r="O81" s="181">
        <f t="shared" si="0"/>
        <v>9</v>
      </c>
      <c r="P81" s="181">
        <f t="shared" si="0"/>
        <v>0</v>
      </c>
      <c r="Q81" s="181">
        <f t="shared" si="1"/>
        <v>1000</v>
      </c>
      <c r="R81" s="181">
        <f t="shared" si="1"/>
        <v>100</v>
      </c>
      <c r="W81" s="349">
        <v>5</v>
      </c>
      <c r="X81" s="349">
        <v>5</v>
      </c>
    </row>
    <row r="82" spans="1:24" s="9" customFormat="1" ht="17.25" customHeight="1">
      <c r="A82" s="344" t="s">
        <v>35</v>
      </c>
      <c r="B82" s="344"/>
      <c r="C82" s="341" t="s">
        <v>188</v>
      </c>
      <c r="D82" s="342" t="s">
        <v>188</v>
      </c>
      <c r="E82" s="341" t="s">
        <v>157</v>
      </c>
      <c r="F82" s="341" t="s">
        <v>64</v>
      </c>
      <c r="G82" s="341"/>
      <c r="H82" s="341"/>
      <c r="I82" s="350">
        <f>I87+I83+I93</f>
        <v>3</v>
      </c>
      <c r="J82" s="350">
        <f>J87+J83</f>
        <v>3.7</v>
      </c>
      <c r="K82" s="311"/>
      <c r="L82" s="175">
        <f>L87+L83</f>
        <v>3.6</v>
      </c>
      <c r="M82" s="175">
        <f>M87+M83</f>
        <v>3.6</v>
      </c>
      <c r="O82" s="181">
        <f t="shared" si="0"/>
        <v>-0.6000000000000001</v>
      </c>
      <c r="P82" s="181">
        <f t="shared" si="0"/>
        <v>0.10000000000000009</v>
      </c>
      <c r="Q82" s="181">
        <f t="shared" si="1"/>
        <v>83.33333333333333</v>
      </c>
      <c r="R82" s="181">
        <f t="shared" si="1"/>
        <v>102.77777777777779</v>
      </c>
      <c r="W82" s="350">
        <f>W87+W83+W93</f>
        <v>3</v>
      </c>
      <c r="X82" s="350">
        <f>X87+X83+X93</f>
        <v>3</v>
      </c>
    </row>
    <row r="83" spans="1:24" s="9" customFormat="1" ht="57" customHeight="1" hidden="1">
      <c r="A83" s="330" t="s">
        <v>43</v>
      </c>
      <c r="B83" s="330"/>
      <c r="C83" s="341" t="s">
        <v>188</v>
      </c>
      <c r="D83" s="342" t="s">
        <v>188</v>
      </c>
      <c r="E83" s="341" t="s">
        <v>157</v>
      </c>
      <c r="F83" s="341" t="s">
        <v>64</v>
      </c>
      <c r="G83" s="341" t="s">
        <v>352</v>
      </c>
      <c r="H83" s="341"/>
      <c r="I83" s="350">
        <f>I85</f>
        <v>0</v>
      </c>
      <c r="J83" s="350">
        <f>J85</f>
        <v>0.7</v>
      </c>
      <c r="K83" s="311"/>
      <c r="L83" s="175">
        <f>L85</f>
        <v>0.6</v>
      </c>
      <c r="M83" s="175">
        <f>M85</f>
        <v>0.6</v>
      </c>
      <c r="O83" s="181">
        <f t="shared" si="0"/>
        <v>-0.6</v>
      </c>
      <c r="P83" s="181">
        <f t="shared" si="0"/>
        <v>0.09999999999999998</v>
      </c>
      <c r="Q83" s="181">
        <f t="shared" si="1"/>
        <v>0</v>
      </c>
      <c r="R83" s="181">
        <f t="shared" si="1"/>
        <v>116.66666666666667</v>
      </c>
      <c r="W83" s="350">
        <f>W85</f>
        <v>0</v>
      </c>
      <c r="X83" s="350">
        <f>X85</f>
        <v>0</v>
      </c>
    </row>
    <row r="84" spans="1:24" s="9" customFormat="1" ht="32.25" customHeight="1" hidden="1">
      <c r="A84" s="329" t="s">
        <v>351</v>
      </c>
      <c r="B84" s="329"/>
      <c r="C84" s="342" t="s">
        <v>188</v>
      </c>
      <c r="D84" s="342" t="s">
        <v>188</v>
      </c>
      <c r="E84" s="342" t="s">
        <v>157</v>
      </c>
      <c r="F84" s="342" t="s">
        <v>64</v>
      </c>
      <c r="G84" s="342" t="s">
        <v>353</v>
      </c>
      <c r="H84" s="342"/>
      <c r="I84" s="349">
        <f>I85</f>
        <v>0</v>
      </c>
      <c r="J84" s="349">
        <f>J85</f>
        <v>0.7</v>
      </c>
      <c r="K84" s="311"/>
      <c r="L84" s="175">
        <f>L85</f>
        <v>0.6</v>
      </c>
      <c r="M84" s="175">
        <f>M85</f>
        <v>0.6</v>
      </c>
      <c r="O84" s="181">
        <f t="shared" si="0"/>
        <v>-0.6</v>
      </c>
      <c r="P84" s="181">
        <f t="shared" si="0"/>
        <v>0.09999999999999998</v>
      </c>
      <c r="Q84" s="181">
        <f t="shared" si="1"/>
        <v>0</v>
      </c>
      <c r="R84" s="181">
        <f t="shared" si="1"/>
        <v>116.66666666666667</v>
      </c>
      <c r="W84" s="349">
        <f>W85</f>
        <v>0</v>
      </c>
      <c r="X84" s="349">
        <f>X85</f>
        <v>0</v>
      </c>
    </row>
    <row r="85" spans="1:24" s="9" customFormat="1" ht="94.5" hidden="1">
      <c r="A85" s="89" t="s">
        <v>253</v>
      </c>
      <c r="B85" s="89"/>
      <c r="C85" s="342" t="s">
        <v>188</v>
      </c>
      <c r="D85" s="342" t="s">
        <v>188</v>
      </c>
      <c r="E85" s="342" t="s">
        <v>157</v>
      </c>
      <c r="F85" s="342" t="s">
        <v>64</v>
      </c>
      <c r="G85" s="342" t="s">
        <v>354</v>
      </c>
      <c r="H85" s="341"/>
      <c r="I85" s="349">
        <f>I86</f>
        <v>0</v>
      </c>
      <c r="J85" s="349">
        <f>J86</f>
        <v>0.7</v>
      </c>
      <c r="K85" s="311"/>
      <c r="L85" s="175">
        <f>L86</f>
        <v>0.6</v>
      </c>
      <c r="M85" s="175">
        <f>M86</f>
        <v>0.6</v>
      </c>
      <c r="O85" s="181">
        <f t="shared" si="0"/>
        <v>-0.6</v>
      </c>
      <c r="P85" s="181">
        <f t="shared" si="0"/>
        <v>0.09999999999999998</v>
      </c>
      <c r="Q85" s="181">
        <f t="shared" si="1"/>
        <v>0</v>
      </c>
      <c r="R85" s="181">
        <f t="shared" si="1"/>
        <v>116.66666666666667</v>
      </c>
      <c r="W85" s="349">
        <f>W86</f>
        <v>0</v>
      </c>
      <c r="X85" s="349">
        <f>X86</f>
        <v>0</v>
      </c>
    </row>
    <row r="86" spans="1:24" s="9" customFormat="1" ht="31.5" hidden="1">
      <c r="A86" s="328" t="s">
        <v>254</v>
      </c>
      <c r="B86" s="328"/>
      <c r="C86" s="342" t="s">
        <v>188</v>
      </c>
      <c r="D86" s="342" t="s">
        <v>188</v>
      </c>
      <c r="E86" s="342" t="s">
        <v>157</v>
      </c>
      <c r="F86" s="342" t="s">
        <v>64</v>
      </c>
      <c r="G86" s="342" t="s">
        <v>354</v>
      </c>
      <c r="H86" s="342" t="s">
        <v>160</v>
      </c>
      <c r="I86" s="349">
        <v>0</v>
      </c>
      <c r="J86" s="349">
        <v>0.7</v>
      </c>
      <c r="K86" s="311"/>
      <c r="L86" s="174">
        <v>0.6</v>
      </c>
      <c r="M86" s="174">
        <v>0.6</v>
      </c>
      <c r="O86" s="181">
        <f t="shared" si="0"/>
        <v>-0.6</v>
      </c>
      <c r="P86" s="181">
        <f t="shared" si="0"/>
        <v>0.09999999999999998</v>
      </c>
      <c r="Q86" s="181">
        <f t="shared" si="1"/>
        <v>0</v>
      </c>
      <c r="R86" s="181">
        <f t="shared" si="1"/>
        <v>116.66666666666667</v>
      </c>
      <c r="W86" s="349">
        <v>0</v>
      </c>
      <c r="X86" s="349">
        <v>0</v>
      </c>
    </row>
    <row r="87" spans="1:24" s="9" customFormat="1" ht="34.5" customHeight="1" hidden="1">
      <c r="A87" s="330" t="s">
        <v>45</v>
      </c>
      <c r="B87" s="330"/>
      <c r="C87" s="341" t="s">
        <v>188</v>
      </c>
      <c r="D87" s="342" t="s">
        <v>188</v>
      </c>
      <c r="E87" s="341" t="s">
        <v>157</v>
      </c>
      <c r="F87" s="341" t="s">
        <v>64</v>
      </c>
      <c r="G87" s="341" t="s">
        <v>316</v>
      </c>
      <c r="H87" s="341"/>
      <c r="I87" s="350">
        <f>I88</f>
        <v>0</v>
      </c>
      <c r="J87" s="350">
        <f>J88+J93</f>
        <v>3</v>
      </c>
      <c r="K87" s="311"/>
      <c r="L87" s="175">
        <f>L88+L93</f>
        <v>3</v>
      </c>
      <c r="M87" s="175">
        <f>M88+M93</f>
        <v>3</v>
      </c>
      <c r="O87" s="181">
        <f t="shared" si="0"/>
        <v>-3</v>
      </c>
      <c r="P87" s="181">
        <f t="shared" si="0"/>
        <v>0</v>
      </c>
      <c r="Q87" s="181">
        <f t="shared" si="1"/>
        <v>0</v>
      </c>
      <c r="R87" s="181">
        <f t="shared" si="1"/>
        <v>100</v>
      </c>
      <c r="W87" s="350">
        <f>W88</f>
        <v>0</v>
      </c>
      <c r="X87" s="350">
        <f>X88</f>
        <v>0</v>
      </c>
    </row>
    <row r="88" spans="1:24" s="9" customFormat="1" ht="47.25" hidden="1">
      <c r="A88" s="330" t="s">
        <v>47</v>
      </c>
      <c r="B88" s="330"/>
      <c r="C88" s="341" t="s">
        <v>188</v>
      </c>
      <c r="D88" s="342" t="s">
        <v>188</v>
      </c>
      <c r="E88" s="341" t="s">
        <v>157</v>
      </c>
      <c r="F88" s="341" t="s">
        <v>64</v>
      </c>
      <c r="G88" s="341" t="s">
        <v>69</v>
      </c>
      <c r="H88" s="341"/>
      <c r="I88" s="350">
        <f>I89</f>
        <v>0</v>
      </c>
      <c r="J88" s="350">
        <f>J89</f>
        <v>0</v>
      </c>
      <c r="K88" s="311"/>
      <c r="L88" s="175">
        <f>L89</f>
        <v>0</v>
      </c>
      <c r="M88" s="175">
        <f>M89</f>
        <v>0</v>
      </c>
      <c r="O88" s="181">
        <f t="shared" si="0"/>
        <v>0</v>
      </c>
      <c r="P88" s="181">
        <f t="shared" si="0"/>
        <v>0</v>
      </c>
      <c r="Q88" s="181" t="e">
        <f t="shared" si="1"/>
        <v>#DIV/0!</v>
      </c>
      <c r="R88" s="181" t="e">
        <f t="shared" si="1"/>
        <v>#DIV/0!</v>
      </c>
      <c r="W88" s="350">
        <f>W89</f>
        <v>0</v>
      </c>
      <c r="X88" s="350">
        <f>X89</f>
        <v>0</v>
      </c>
    </row>
    <row r="89" spans="1:24" ht="31.5" hidden="1">
      <c r="A89" s="328" t="s">
        <v>151</v>
      </c>
      <c r="B89" s="328"/>
      <c r="C89" s="342" t="s">
        <v>188</v>
      </c>
      <c r="D89" s="342" t="s">
        <v>188</v>
      </c>
      <c r="E89" s="342" t="s">
        <v>157</v>
      </c>
      <c r="F89" s="342" t="s">
        <v>64</v>
      </c>
      <c r="G89" s="342" t="s">
        <v>69</v>
      </c>
      <c r="H89" s="342" t="s">
        <v>160</v>
      </c>
      <c r="I89" s="349">
        <v>0</v>
      </c>
      <c r="J89" s="349"/>
      <c r="K89" s="309"/>
      <c r="L89" s="174"/>
      <c r="M89" s="174"/>
      <c r="O89" s="181">
        <f t="shared" si="0"/>
        <v>0</v>
      </c>
      <c r="P89" s="181">
        <f t="shared" si="0"/>
        <v>0</v>
      </c>
      <c r="Q89" s="181" t="e">
        <f t="shared" si="1"/>
        <v>#DIV/0!</v>
      </c>
      <c r="R89" s="181" t="e">
        <f t="shared" si="1"/>
        <v>#DIV/0!</v>
      </c>
      <c r="W89" s="349">
        <v>0</v>
      </c>
      <c r="X89" s="349">
        <v>0</v>
      </c>
    </row>
    <row r="90" spans="1:24" ht="18" hidden="1">
      <c r="A90" s="328" t="s">
        <v>42</v>
      </c>
      <c r="B90" s="328"/>
      <c r="C90" s="342" t="s">
        <v>188</v>
      </c>
      <c r="D90" s="342" t="s">
        <v>188</v>
      </c>
      <c r="E90" s="342" t="s">
        <v>157</v>
      </c>
      <c r="F90" s="342" t="s">
        <v>64</v>
      </c>
      <c r="G90" s="342" t="s">
        <v>48</v>
      </c>
      <c r="H90" s="342" t="s">
        <v>160</v>
      </c>
      <c r="I90" s="349"/>
      <c r="J90" s="349"/>
      <c r="K90" s="309"/>
      <c r="L90" s="174"/>
      <c r="M90" s="174"/>
      <c r="O90" s="181">
        <f t="shared" si="0"/>
        <v>0</v>
      </c>
      <c r="P90" s="181">
        <f t="shared" si="0"/>
        <v>0</v>
      </c>
      <c r="Q90" s="181" t="e">
        <f t="shared" si="1"/>
        <v>#DIV/0!</v>
      </c>
      <c r="R90" s="181" t="e">
        <f t="shared" si="1"/>
        <v>#DIV/0!</v>
      </c>
      <c r="W90" s="349"/>
      <c r="X90" s="349"/>
    </row>
    <row r="91" spans="1:24" ht="18" hidden="1">
      <c r="A91" s="328" t="s">
        <v>170</v>
      </c>
      <c r="B91" s="328"/>
      <c r="C91" s="342" t="s">
        <v>188</v>
      </c>
      <c r="D91" s="342" t="s">
        <v>188</v>
      </c>
      <c r="E91" s="342" t="s">
        <v>157</v>
      </c>
      <c r="F91" s="342" t="s">
        <v>64</v>
      </c>
      <c r="G91" s="342" t="s">
        <v>48</v>
      </c>
      <c r="H91" s="342" t="s">
        <v>160</v>
      </c>
      <c r="I91" s="349"/>
      <c r="J91" s="349"/>
      <c r="K91" s="309"/>
      <c r="L91" s="174"/>
      <c r="M91" s="174"/>
      <c r="O91" s="181">
        <f t="shared" si="0"/>
        <v>0</v>
      </c>
      <c r="P91" s="181">
        <f t="shared" si="0"/>
        <v>0</v>
      </c>
      <c r="Q91" s="181" t="e">
        <f t="shared" si="1"/>
        <v>#DIV/0!</v>
      </c>
      <c r="R91" s="181" t="e">
        <f t="shared" si="1"/>
        <v>#DIV/0!</v>
      </c>
      <c r="W91" s="349"/>
      <c r="X91" s="349"/>
    </row>
    <row r="92" spans="1:24" ht="18" hidden="1">
      <c r="A92" s="328" t="s">
        <v>175</v>
      </c>
      <c r="B92" s="328"/>
      <c r="C92" s="342" t="s">
        <v>188</v>
      </c>
      <c r="D92" s="342" t="s">
        <v>188</v>
      </c>
      <c r="E92" s="342" t="s">
        <v>157</v>
      </c>
      <c r="F92" s="342" t="s">
        <v>64</v>
      </c>
      <c r="G92" s="342" t="s">
        <v>48</v>
      </c>
      <c r="H92" s="342" t="s">
        <v>160</v>
      </c>
      <c r="I92" s="349"/>
      <c r="J92" s="349"/>
      <c r="K92" s="309"/>
      <c r="L92" s="174"/>
      <c r="M92" s="174"/>
      <c r="O92" s="181">
        <f t="shared" si="0"/>
        <v>0</v>
      </c>
      <c r="P92" s="181">
        <f t="shared" si="0"/>
        <v>0</v>
      </c>
      <c r="Q92" s="181" t="e">
        <f t="shared" si="1"/>
        <v>#DIV/0!</v>
      </c>
      <c r="R92" s="181" t="e">
        <f t="shared" si="1"/>
        <v>#DIV/0!</v>
      </c>
      <c r="W92" s="349"/>
      <c r="X92" s="349"/>
    </row>
    <row r="93" spans="1:24" s="9" customFormat="1" ht="18" customHeight="1">
      <c r="A93" s="330" t="s">
        <v>518</v>
      </c>
      <c r="B93" s="330"/>
      <c r="C93" s="341" t="s">
        <v>188</v>
      </c>
      <c r="D93" s="342" t="s">
        <v>188</v>
      </c>
      <c r="E93" s="341" t="s">
        <v>157</v>
      </c>
      <c r="F93" s="341" t="s">
        <v>64</v>
      </c>
      <c r="G93" s="341" t="s">
        <v>317</v>
      </c>
      <c r="H93" s="341"/>
      <c r="I93" s="350">
        <f>I94</f>
        <v>3</v>
      </c>
      <c r="J93" s="350">
        <f>J94</f>
        <v>3</v>
      </c>
      <c r="K93" s="311"/>
      <c r="L93" s="175">
        <f>L94</f>
        <v>3</v>
      </c>
      <c r="M93" s="175">
        <f>M94</f>
        <v>3</v>
      </c>
      <c r="O93" s="181">
        <f t="shared" si="0"/>
        <v>0</v>
      </c>
      <c r="P93" s="181">
        <f t="shared" si="0"/>
        <v>0</v>
      </c>
      <c r="Q93" s="181">
        <f t="shared" si="1"/>
        <v>100</v>
      </c>
      <c r="R93" s="181">
        <f t="shared" si="1"/>
        <v>100</v>
      </c>
      <c r="W93" s="350">
        <f>W94</f>
        <v>3</v>
      </c>
      <c r="X93" s="350">
        <f>X94</f>
        <v>3</v>
      </c>
    </row>
    <row r="94" spans="1:24" ht="35.25" customHeight="1">
      <c r="A94" s="328" t="s">
        <v>49</v>
      </c>
      <c r="B94" s="328"/>
      <c r="C94" s="342" t="s">
        <v>188</v>
      </c>
      <c r="D94" s="342" t="s">
        <v>188</v>
      </c>
      <c r="E94" s="342" t="s">
        <v>157</v>
      </c>
      <c r="F94" s="342" t="s">
        <v>64</v>
      </c>
      <c r="G94" s="342" t="s">
        <v>520</v>
      </c>
      <c r="H94" s="342"/>
      <c r="I94" s="349">
        <f>I96+I100</f>
        <v>3</v>
      </c>
      <c r="J94" s="349">
        <f>J96+J100</f>
        <v>3</v>
      </c>
      <c r="K94" s="309"/>
      <c r="L94" s="174">
        <f>L96+L100</f>
        <v>3</v>
      </c>
      <c r="M94" s="174">
        <f>M96+M100</f>
        <v>3</v>
      </c>
      <c r="O94" s="181">
        <f t="shared" si="0"/>
        <v>0</v>
      </c>
      <c r="P94" s="181">
        <f t="shared" si="0"/>
        <v>0</v>
      </c>
      <c r="Q94" s="181">
        <f t="shared" si="1"/>
        <v>100</v>
      </c>
      <c r="R94" s="181">
        <f t="shared" si="1"/>
        <v>100</v>
      </c>
      <c r="W94" s="349">
        <f>W96+W100</f>
        <v>3</v>
      </c>
      <c r="X94" s="349">
        <f>X96+X100</f>
        <v>3</v>
      </c>
    </row>
    <row r="95" spans="1:24" ht="48.75" customHeight="1">
      <c r="A95" s="356" t="s">
        <v>519</v>
      </c>
      <c r="B95" s="328"/>
      <c r="C95" s="342" t="s">
        <v>188</v>
      </c>
      <c r="D95" s="342" t="s">
        <v>188</v>
      </c>
      <c r="E95" s="342" t="s">
        <v>157</v>
      </c>
      <c r="F95" s="342" t="s">
        <v>64</v>
      </c>
      <c r="G95" s="342" t="s">
        <v>521</v>
      </c>
      <c r="H95" s="342"/>
      <c r="I95" s="349">
        <f>I100</f>
        <v>3</v>
      </c>
      <c r="J95" s="349">
        <f>J100</f>
        <v>3</v>
      </c>
      <c r="K95" s="309"/>
      <c r="L95" s="174">
        <f>L100</f>
        <v>3</v>
      </c>
      <c r="M95" s="174">
        <f>M100</f>
        <v>3</v>
      </c>
      <c r="O95" s="181">
        <f t="shared" si="0"/>
        <v>0</v>
      </c>
      <c r="P95" s="181">
        <f t="shared" si="0"/>
        <v>0</v>
      </c>
      <c r="Q95" s="181">
        <f t="shared" si="1"/>
        <v>100</v>
      </c>
      <c r="R95" s="181">
        <f t="shared" si="1"/>
        <v>100</v>
      </c>
      <c r="W95" s="349">
        <f>W100</f>
        <v>3</v>
      </c>
      <c r="X95" s="349">
        <f>X100</f>
        <v>3</v>
      </c>
    </row>
    <row r="96" spans="1:24" ht="31.5" hidden="1">
      <c r="A96" s="357" t="s">
        <v>151</v>
      </c>
      <c r="B96" s="329"/>
      <c r="C96" s="342" t="s">
        <v>188</v>
      </c>
      <c r="D96" s="342" t="s">
        <v>188</v>
      </c>
      <c r="E96" s="342" t="s">
        <v>157</v>
      </c>
      <c r="F96" s="342" t="s">
        <v>64</v>
      </c>
      <c r="G96" s="342" t="s">
        <v>199</v>
      </c>
      <c r="H96" s="342" t="s">
        <v>160</v>
      </c>
      <c r="I96" s="345"/>
      <c r="J96" s="345"/>
      <c r="K96" s="309"/>
      <c r="L96" s="172"/>
      <c r="M96" s="172"/>
      <c r="O96" s="181">
        <f t="shared" si="0"/>
        <v>0</v>
      </c>
      <c r="P96" s="181">
        <f t="shared" si="0"/>
        <v>0</v>
      </c>
      <c r="Q96" s="181" t="e">
        <f t="shared" si="1"/>
        <v>#DIV/0!</v>
      </c>
      <c r="R96" s="181" t="e">
        <f t="shared" si="1"/>
        <v>#DIV/0!</v>
      </c>
      <c r="W96" s="345"/>
      <c r="X96" s="345"/>
    </row>
    <row r="97" spans="1:24" ht="18" hidden="1">
      <c r="A97" s="357" t="s">
        <v>42</v>
      </c>
      <c r="B97" s="329"/>
      <c r="C97" s="342" t="s">
        <v>188</v>
      </c>
      <c r="D97" s="342" t="s">
        <v>188</v>
      </c>
      <c r="E97" s="342" t="s">
        <v>157</v>
      </c>
      <c r="F97" s="342" t="s">
        <v>64</v>
      </c>
      <c r="G97" s="342" t="s">
        <v>199</v>
      </c>
      <c r="H97" s="342" t="s">
        <v>160</v>
      </c>
      <c r="I97" s="349">
        <v>45</v>
      </c>
      <c r="J97" s="349">
        <v>45</v>
      </c>
      <c r="K97" s="309"/>
      <c r="L97" s="174">
        <v>45</v>
      </c>
      <c r="M97" s="174">
        <v>45</v>
      </c>
      <c r="O97" s="181">
        <f t="shared" si="0"/>
        <v>0</v>
      </c>
      <c r="P97" s="181">
        <f t="shared" si="0"/>
        <v>0</v>
      </c>
      <c r="Q97" s="181">
        <f t="shared" si="1"/>
        <v>100</v>
      </c>
      <c r="R97" s="181">
        <f t="shared" si="1"/>
        <v>100</v>
      </c>
      <c r="W97" s="349">
        <v>45</v>
      </c>
      <c r="X97" s="349">
        <v>45</v>
      </c>
    </row>
    <row r="98" spans="1:24" ht="18" hidden="1">
      <c r="A98" s="356" t="s">
        <v>170</v>
      </c>
      <c r="B98" s="328"/>
      <c r="C98" s="342" t="s">
        <v>188</v>
      </c>
      <c r="D98" s="342" t="s">
        <v>188</v>
      </c>
      <c r="E98" s="342" t="s">
        <v>157</v>
      </c>
      <c r="F98" s="342" t="s">
        <v>64</v>
      </c>
      <c r="G98" s="342" t="s">
        <v>199</v>
      </c>
      <c r="H98" s="342" t="s">
        <v>160</v>
      </c>
      <c r="I98" s="349">
        <v>45</v>
      </c>
      <c r="J98" s="349">
        <v>45</v>
      </c>
      <c r="K98" s="309"/>
      <c r="L98" s="174">
        <v>45</v>
      </c>
      <c r="M98" s="174">
        <v>45</v>
      </c>
      <c r="O98" s="181">
        <f t="shared" si="0"/>
        <v>0</v>
      </c>
      <c r="P98" s="181">
        <f t="shared" si="0"/>
        <v>0</v>
      </c>
      <c r="Q98" s="181">
        <f t="shared" si="1"/>
        <v>100</v>
      </c>
      <c r="R98" s="181">
        <f t="shared" si="1"/>
        <v>100</v>
      </c>
      <c r="W98" s="349">
        <v>45</v>
      </c>
      <c r="X98" s="349">
        <v>45</v>
      </c>
    </row>
    <row r="99" spans="1:24" ht="18" hidden="1">
      <c r="A99" s="358" t="s">
        <v>175</v>
      </c>
      <c r="B99" s="331"/>
      <c r="C99" s="342" t="s">
        <v>188</v>
      </c>
      <c r="D99" s="342" t="s">
        <v>188</v>
      </c>
      <c r="E99" s="342" t="s">
        <v>157</v>
      </c>
      <c r="F99" s="342" t="s">
        <v>64</v>
      </c>
      <c r="G99" s="342" t="s">
        <v>199</v>
      </c>
      <c r="H99" s="342" t="s">
        <v>160</v>
      </c>
      <c r="I99" s="349">
        <v>45</v>
      </c>
      <c r="J99" s="349">
        <v>45</v>
      </c>
      <c r="K99" s="309"/>
      <c r="L99" s="174">
        <v>45</v>
      </c>
      <c r="M99" s="174">
        <v>45</v>
      </c>
      <c r="O99" s="181">
        <f t="shared" si="0"/>
        <v>0</v>
      </c>
      <c r="P99" s="181">
        <f t="shared" si="0"/>
        <v>0</v>
      </c>
      <c r="Q99" s="181">
        <f t="shared" si="1"/>
        <v>100</v>
      </c>
      <c r="R99" s="181">
        <f t="shared" si="1"/>
        <v>100</v>
      </c>
      <c r="W99" s="349">
        <v>45</v>
      </c>
      <c r="X99" s="349">
        <v>45</v>
      </c>
    </row>
    <row r="100" spans="1:24" ht="18" customHeight="1">
      <c r="A100" s="356" t="s">
        <v>152</v>
      </c>
      <c r="B100" s="328"/>
      <c r="C100" s="342" t="s">
        <v>188</v>
      </c>
      <c r="D100" s="342" t="s">
        <v>188</v>
      </c>
      <c r="E100" s="342" t="s">
        <v>157</v>
      </c>
      <c r="F100" s="342" t="s">
        <v>64</v>
      </c>
      <c r="G100" s="342" t="s">
        <v>521</v>
      </c>
      <c r="H100" s="342" t="s">
        <v>153</v>
      </c>
      <c r="I100" s="349">
        <v>3</v>
      </c>
      <c r="J100" s="349">
        <v>3</v>
      </c>
      <c r="K100" s="309"/>
      <c r="L100" s="174">
        <v>3</v>
      </c>
      <c r="M100" s="174">
        <v>3</v>
      </c>
      <c r="O100" s="181">
        <f t="shared" si="0"/>
        <v>0</v>
      </c>
      <c r="P100" s="181">
        <f t="shared" si="0"/>
        <v>0</v>
      </c>
      <c r="Q100" s="181">
        <f t="shared" si="1"/>
        <v>100</v>
      </c>
      <c r="R100" s="181">
        <f t="shared" si="1"/>
        <v>100</v>
      </c>
      <c r="W100" s="349">
        <v>3</v>
      </c>
      <c r="X100" s="349">
        <v>3</v>
      </c>
    </row>
    <row r="101" spans="1:24" ht="18" hidden="1">
      <c r="A101" s="331" t="s">
        <v>42</v>
      </c>
      <c r="B101" s="331"/>
      <c r="C101" s="342" t="s">
        <v>188</v>
      </c>
      <c r="D101" s="342" t="s">
        <v>188</v>
      </c>
      <c r="E101" s="342" t="s">
        <v>157</v>
      </c>
      <c r="F101" s="342" t="s">
        <v>64</v>
      </c>
      <c r="G101" s="342" t="s">
        <v>199</v>
      </c>
      <c r="H101" s="342" t="s">
        <v>153</v>
      </c>
      <c r="I101" s="349">
        <v>1</v>
      </c>
      <c r="J101" s="349">
        <v>1</v>
      </c>
      <c r="K101" s="309"/>
      <c r="L101" s="174">
        <v>1</v>
      </c>
      <c r="M101" s="174">
        <v>1</v>
      </c>
      <c r="O101" s="181">
        <f t="shared" si="0"/>
        <v>0</v>
      </c>
      <c r="P101" s="181">
        <f t="shared" si="0"/>
        <v>0</v>
      </c>
      <c r="Q101" s="181">
        <f t="shared" si="1"/>
        <v>100</v>
      </c>
      <c r="R101" s="181">
        <f t="shared" si="1"/>
        <v>100</v>
      </c>
      <c r="W101" s="349">
        <v>1</v>
      </c>
      <c r="X101" s="349">
        <v>1</v>
      </c>
    </row>
    <row r="102" spans="1:24" ht="18" hidden="1">
      <c r="A102" s="331" t="s">
        <v>176</v>
      </c>
      <c r="B102" s="331"/>
      <c r="C102" s="342" t="s">
        <v>188</v>
      </c>
      <c r="D102" s="342" t="s">
        <v>188</v>
      </c>
      <c r="E102" s="342" t="s">
        <v>157</v>
      </c>
      <c r="F102" s="342" t="s">
        <v>64</v>
      </c>
      <c r="G102" s="342" t="s">
        <v>199</v>
      </c>
      <c r="H102" s="342" t="s">
        <v>160</v>
      </c>
      <c r="I102" s="349">
        <v>1</v>
      </c>
      <c r="J102" s="349">
        <v>1</v>
      </c>
      <c r="K102" s="309"/>
      <c r="L102" s="174">
        <v>1</v>
      </c>
      <c r="M102" s="174">
        <v>1</v>
      </c>
      <c r="O102" s="181">
        <f aca="true" t="shared" si="4" ref="O102:P155">I102-L102</f>
        <v>0</v>
      </c>
      <c r="P102" s="181">
        <f t="shared" si="4"/>
        <v>0</v>
      </c>
      <c r="Q102" s="181">
        <f aca="true" t="shared" si="5" ref="Q102:R155">I102/L102*100</f>
        <v>100</v>
      </c>
      <c r="R102" s="181">
        <f t="shared" si="5"/>
        <v>100</v>
      </c>
      <c r="W102" s="349">
        <v>1</v>
      </c>
      <c r="X102" s="349">
        <v>1</v>
      </c>
    </row>
    <row r="103" spans="1:24" s="9" customFormat="1" ht="18">
      <c r="A103" s="330" t="s">
        <v>13</v>
      </c>
      <c r="B103" s="330"/>
      <c r="C103" s="341" t="s">
        <v>188</v>
      </c>
      <c r="D103" s="342" t="s">
        <v>188</v>
      </c>
      <c r="E103" s="341" t="s">
        <v>158</v>
      </c>
      <c r="F103" s="341"/>
      <c r="G103" s="341"/>
      <c r="H103" s="341"/>
      <c r="I103" s="350">
        <f>I104</f>
        <v>173.7</v>
      </c>
      <c r="J103" s="350" t="e">
        <f>J104</f>
        <v>#REF!</v>
      </c>
      <c r="K103" s="311"/>
      <c r="L103" s="175" t="e">
        <f>L104</f>
        <v>#REF!</v>
      </c>
      <c r="M103" s="175" t="e">
        <f>M104</f>
        <v>#REF!</v>
      </c>
      <c r="O103" s="181" t="e">
        <f t="shared" si="4"/>
        <v>#REF!</v>
      </c>
      <c r="P103" s="181" t="e">
        <f t="shared" si="4"/>
        <v>#REF!</v>
      </c>
      <c r="Q103" s="181" t="e">
        <f t="shared" si="5"/>
        <v>#REF!</v>
      </c>
      <c r="R103" s="181" t="e">
        <f t="shared" si="5"/>
        <v>#REF!</v>
      </c>
      <c r="W103" s="350">
        <f aca="true" t="shared" si="6" ref="W103:X105">W104</f>
        <v>182</v>
      </c>
      <c r="X103" s="350">
        <f t="shared" si="6"/>
        <v>188.8</v>
      </c>
    </row>
    <row r="104" spans="1:24" ht="18">
      <c r="A104" s="328" t="s">
        <v>60</v>
      </c>
      <c r="B104" s="328"/>
      <c r="C104" s="342" t="s">
        <v>188</v>
      </c>
      <c r="D104" s="342" t="s">
        <v>188</v>
      </c>
      <c r="E104" s="342" t="s">
        <v>158</v>
      </c>
      <c r="F104" s="342" t="s">
        <v>167</v>
      </c>
      <c r="G104" s="342"/>
      <c r="H104" s="342"/>
      <c r="I104" s="349">
        <f>I105</f>
        <v>173.7</v>
      </c>
      <c r="J104" s="349" t="e">
        <f>J105</f>
        <v>#REF!</v>
      </c>
      <c r="K104" s="309"/>
      <c r="L104" s="174" t="e">
        <f>L105</f>
        <v>#REF!</v>
      </c>
      <c r="M104" s="174" t="e">
        <f>M105</f>
        <v>#REF!</v>
      </c>
      <c r="O104" s="181" t="e">
        <f t="shared" si="4"/>
        <v>#REF!</v>
      </c>
      <c r="P104" s="181" t="e">
        <f t="shared" si="4"/>
        <v>#REF!</v>
      </c>
      <c r="Q104" s="181" t="e">
        <f t="shared" si="5"/>
        <v>#REF!</v>
      </c>
      <c r="R104" s="181" t="e">
        <f t="shared" si="5"/>
        <v>#REF!</v>
      </c>
      <c r="W104" s="349">
        <f t="shared" si="6"/>
        <v>182</v>
      </c>
      <c r="X104" s="349">
        <f t="shared" si="6"/>
        <v>188.8</v>
      </c>
    </row>
    <row r="105" spans="1:24" ht="16.5" customHeight="1">
      <c r="A105" s="328" t="s">
        <v>498</v>
      </c>
      <c r="B105" s="328"/>
      <c r="C105" s="342" t="s">
        <v>188</v>
      </c>
      <c r="D105" s="342" t="s">
        <v>188</v>
      </c>
      <c r="E105" s="342" t="s">
        <v>158</v>
      </c>
      <c r="F105" s="342" t="s">
        <v>167</v>
      </c>
      <c r="G105" s="341" t="s">
        <v>352</v>
      </c>
      <c r="H105" s="342"/>
      <c r="I105" s="345">
        <f>I106</f>
        <v>173.7</v>
      </c>
      <c r="J105" s="345" t="e">
        <f>J107</f>
        <v>#REF!</v>
      </c>
      <c r="K105" s="309"/>
      <c r="L105" s="172" t="e">
        <f>L107</f>
        <v>#REF!</v>
      </c>
      <c r="M105" s="172" t="e">
        <f>M107</f>
        <v>#REF!</v>
      </c>
      <c r="O105" s="181" t="e">
        <f t="shared" si="4"/>
        <v>#REF!</v>
      </c>
      <c r="P105" s="181" t="e">
        <f t="shared" si="4"/>
        <v>#REF!</v>
      </c>
      <c r="Q105" s="181" t="e">
        <f t="shared" si="5"/>
        <v>#REF!</v>
      </c>
      <c r="R105" s="181" t="e">
        <f t="shared" si="5"/>
        <v>#REF!</v>
      </c>
      <c r="W105" s="345">
        <f t="shared" si="6"/>
        <v>182</v>
      </c>
      <c r="X105" s="345">
        <f t="shared" si="6"/>
        <v>188.8</v>
      </c>
    </row>
    <row r="106" spans="1:24" ht="32.25" customHeight="1">
      <c r="A106" s="326" t="s">
        <v>499</v>
      </c>
      <c r="B106" s="347"/>
      <c r="C106" s="342" t="s">
        <v>188</v>
      </c>
      <c r="D106" s="342" t="s">
        <v>188</v>
      </c>
      <c r="E106" s="342" t="s">
        <v>158</v>
      </c>
      <c r="F106" s="342" t="s">
        <v>167</v>
      </c>
      <c r="G106" s="342" t="s">
        <v>501</v>
      </c>
      <c r="H106" s="342"/>
      <c r="I106" s="345">
        <f>I107+I110</f>
        <v>173.7</v>
      </c>
      <c r="J106" s="345" t="e">
        <f>J107</f>
        <v>#REF!</v>
      </c>
      <c r="K106" s="309"/>
      <c r="L106" s="172" t="e">
        <f>L107</f>
        <v>#REF!</v>
      </c>
      <c r="M106" s="172" t="e">
        <f>M107</f>
        <v>#REF!</v>
      </c>
      <c r="O106" s="181" t="e">
        <f t="shared" si="4"/>
        <v>#REF!</v>
      </c>
      <c r="P106" s="181" t="e">
        <f t="shared" si="4"/>
        <v>#REF!</v>
      </c>
      <c r="Q106" s="181" t="e">
        <f t="shared" si="5"/>
        <v>#REF!</v>
      </c>
      <c r="R106" s="181" t="e">
        <f t="shared" si="5"/>
        <v>#REF!</v>
      </c>
      <c r="W106" s="345">
        <f>W107+W110</f>
        <v>182</v>
      </c>
      <c r="X106" s="345">
        <f>X107+X110</f>
        <v>188.8</v>
      </c>
    </row>
    <row r="107" spans="1:24" ht="28.5" customHeight="1">
      <c r="A107" s="332" t="s">
        <v>70</v>
      </c>
      <c r="B107" s="328"/>
      <c r="C107" s="342" t="s">
        <v>188</v>
      </c>
      <c r="D107" s="342" t="s">
        <v>188</v>
      </c>
      <c r="E107" s="342" t="s">
        <v>158</v>
      </c>
      <c r="F107" s="342" t="s">
        <v>167</v>
      </c>
      <c r="G107" s="342" t="s">
        <v>505</v>
      </c>
      <c r="H107" s="342"/>
      <c r="I107" s="349">
        <f>I108</f>
        <v>173.7</v>
      </c>
      <c r="J107" s="349" t="e">
        <f>J108+#REF!</f>
        <v>#REF!</v>
      </c>
      <c r="K107" s="309"/>
      <c r="L107" s="174" t="e">
        <f>L108+#REF!</f>
        <v>#REF!</v>
      </c>
      <c r="M107" s="174" t="e">
        <f>M108+#REF!</f>
        <v>#REF!</v>
      </c>
      <c r="O107" s="181" t="e">
        <f t="shared" si="4"/>
        <v>#REF!</v>
      </c>
      <c r="P107" s="181" t="e">
        <f t="shared" si="4"/>
        <v>#REF!</v>
      </c>
      <c r="Q107" s="181" t="e">
        <f t="shared" si="5"/>
        <v>#REF!</v>
      </c>
      <c r="R107" s="181" t="e">
        <f t="shared" si="5"/>
        <v>#REF!</v>
      </c>
      <c r="W107" s="349">
        <f>W108</f>
        <v>182</v>
      </c>
      <c r="X107" s="349">
        <f>X108</f>
        <v>188.8</v>
      </c>
    </row>
    <row r="108" spans="1:24" ht="27.75" customHeight="1">
      <c r="A108" s="328" t="s">
        <v>227</v>
      </c>
      <c r="B108" s="329"/>
      <c r="C108" s="342" t="s">
        <v>188</v>
      </c>
      <c r="D108" s="342" t="s">
        <v>188</v>
      </c>
      <c r="E108" s="342" t="s">
        <v>158</v>
      </c>
      <c r="F108" s="342" t="s">
        <v>167</v>
      </c>
      <c r="G108" s="342" t="s">
        <v>522</v>
      </c>
      <c r="H108" s="342"/>
      <c r="I108" s="349">
        <f>I109</f>
        <v>173.7</v>
      </c>
      <c r="J108" s="349">
        <v>114.6</v>
      </c>
      <c r="K108" s="309"/>
      <c r="L108" s="174">
        <v>89.1</v>
      </c>
      <c r="M108" s="174">
        <v>89.1</v>
      </c>
      <c r="O108" s="181">
        <f t="shared" si="4"/>
        <v>84.6</v>
      </c>
      <c r="P108" s="181">
        <f t="shared" si="4"/>
        <v>25.5</v>
      </c>
      <c r="Q108" s="181">
        <f t="shared" si="5"/>
        <v>194.94949494949495</v>
      </c>
      <c r="R108" s="181">
        <f t="shared" si="5"/>
        <v>128.6195286195286</v>
      </c>
      <c r="W108" s="349">
        <f>W109</f>
        <v>182</v>
      </c>
      <c r="X108" s="349">
        <f>X109</f>
        <v>188.8</v>
      </c>
    </row>
    <row r="109" spans="1:24" ht="78.75">
      <c r="A109" s="329" t="s">
        <v>149</v>
      </c>
      <c r="B109" s="328"/>
      <c r="C109" s="342" t="s">
        <v>188</v>
      </c>
      <c r="D109" s="342" t="s">
        <v>188</v>
      </c>
      <c r="E109" s="342" t="s">
        <v>158</v>
      </c>
      <c r="F109" s="342" t="s">
        <v>167</v>
      </c>
      <c r="G109" s="342" t="s">
        <v>522</v>
      </c>
      <c r="H109" s="342" t="s">
        <v>150</v>
      </c>
      <c r="I109" s="349">
        <v>173.7</v>
      </c>
      <c r="J109" s="349">
        <v>78.1</v>
      </c>
      <c r="K109" s="309"/>
      <c r="L109" s="174">
        <v>78.1</v>
      </c>
      <c r="M109" s="174">
        <v>78.1</v>
      </c>
      <c r="O109" s="181">
        <f t="shared" si="4"/>
        <v>95.6</v>
      </c>
      <c r="P109" s="181">
        <f t="shared" si="4"/>
        <v>0</v>
      </c>
      <c r="Q109" s="181">
        <f t="shared" si="5"/>
        <v>222.40717029449425</v>
      </c>
      <c r="R109" s="181">
        <f t="shared" si="5"/>
        <v>100</v>
      </c>
      <c r="W109" s="349">
        <v>182</v>
      </c>
      <c r="X109" s="349">
        <v>188.8</v>
      </c>
    </row>
    <row r="110" spans="1:24" ht="78.75" hidden="1">
      <c r="A110" s="329" t="s">
        <v>149</v>
      </c>
      <c r="B110" s="437"/>
      <c r="C110" s="397"/>
      <c r="D110" s="342" t="s">
        <v>188</v>
      </c>
      <c r="E110" s="342" t="s">
        <v>158</v>
      </c>
      <c r="F110" s="342" t="s">
        <v>167</v>
      </c>
      <c r="G110" s="342" t="s">
        <v>504</v>
      </c>
      <c r="H110" s="342" t="s">
        <v>150</v>
      </c>
      <c r="I110" s="349">
        <v>0</v>
      </c>
      <c r="J110" s="378"/>
      <c r="K110" s="309"/>
      <c r="L110" s="174"/>
      <c r="M110" s="174"/>
      <c r="O110" s="181"/>
      <c r="P110" s="181"/>
      <c r="Q110" s="181"/>
      <c r="R110" s="181"/>
      <c r="W110" s="349">
        <v>0</v>
      </c>
      <c r="X110" s="349">
        <v>0</v>
      </c>
    </row>
    <row r="111" spans="1:24" ht="31.5">
      <c r="A111" s="373" t="s">
        <v>332</v>
      </c>
      <c r="B111" s="374"/>
      <c r="C111" s="375"/>
      <c r="D111" s="342" t="s">
        <v>188</v>
      </c>
      <c r="E111" s="342" t="s">
        <v>167</v>
      </c>
      <c r="F111" s="376"/>
      <c r="G111" s="376"/>
      <c r="H111" s="376"/>
      <c r="I111" s="377">
        <f>I112</f>
        <v>650</v>
      </c>
      <c r="J111" s="378"/>
      <c r="K111" s="309"/>
      <c r="L111" s="174"/>
      <c r="M111" s="174"/>
      <c r="O111" s="181"/>
      <c r="P111" s="181"/>
      <c r="Q111" s="181"/>
      <c r="R111" s="181"/>
      <c r="W111" s="377">
        <f>W112</f>
        <v>0</v>
      </c>
      <c r="X111" s="377">
        <f>X112</f>
        <v>0</v>
      </c>
    </row>
    <row r="112" spans="1:24" ht="31.5">
      <c r="A112" s="321" t="s">
        <v>523</v>
      </c>
      <c r="B112" s="379"/>
      <c r="C112" s="359"/>
      <c r="D112" s="342" t="s">
        <v>188</v>
      </c>
      <c r="E112" s="342" t="s">
        <v>167</v>
      </c>
      <c r="F112" s="380">
        <v>14</v>
      </c>
      <c r="G112" s="380">
        <v>2400000000</v>
      </c>
      <c r="H112" s="376"/>
      <c r="I112" s="381">
        <f>I113</f>
        <v>650</v>
      </c>
      <c r="J112" s="378"/>
      <c r="K112" s="309"/>
      <c r="L112" s="174"/>
      <c r="M112" s="174"/>
      <c r="O112" s="181"/>
      <c r="P112" s="181"/>
      <c r="Q112" s="181"/>
      <c r="R112" s="181"/>
      <c r="W112" s="381">
        <f>W113</f>
        <v>0</v>
      </c>
      <c r="X112" s="381">
        <f>X113</f>
        <v>0</v>
      </c>
    </row>
    <row r="113" spans="1:24" ht="24" customHeight="1">
      <c r="A113" s="321" t="s">
        <v>524</v>
      </c>
      <c r="B113" s="379"/>
      <c r="C113" s="359"/>
      <c r="D113" s="342" t="s">
        <v>188</v>
      </c>
      <c r="E113" s="342" t="s">
        <v>167</v>
      </c>
      <c r="F113" s="380">
        <v>14</v>
      </c>
      <c r="G113" s="380">
        <v>2400100000</v>
      </c>
      <c r="H113" s="382"/>
      <c r="I113" s="383">
        <f>I114+I115</f>
        <v>650</v>
      </c>
      <c r="J113" s="378"/>
      <c r="K113" s="309"/>
      <c r="L113" s="174"/>
      <c r="M113" s="174"/>
      <c r="O113" s="181"/>
      <c r="P113" s="181"/>
      <c r="Q113" s="181"/>
      <c r="R113" s="181"/>
      <c r="W113" s="383">
        <f>W114+W115</f>
        <v>0</v>
      </c>
      <c r="X113" s="383">
        <f>X114+X115</f>
        <v>0</v>
      </c>
    </row>
    <row r="114" spans="1:24" ht="31.5">
      <c r="A114" s="321" t="s">
        <v>151</v>
      </c>
      <c r="B114" s="379"/>
      <c r="C114" s="359"/>
      <c r="D114" s="342" t="s">
        <v>188</v>
      </c>
      <c r="E114" s="342" t="s">
        <v>167</v>
      </c>
      <c r="F114" s="380">
        <v>14</v>
      </c>
      <c r="G114" s="380">
        <v>2400110610</v>
      </c>
      <c r="H114" s="380">
        <v>200</v>
      </c>
      <c r="I114" s="383">
        <v>650</v>
      </c>
      <c r="J114" s="378"/>
      <c r="K114" s="309"/>
      <c r="L114" s="174"/>
      <c r="M114" s="174"/>
      <c r="O114" s="181"/>
      <c r="P114" s="181"/>
      <c r="Q114" s="181"/>
      <c r="R114" s="181"/>
      <c r="W114" s="383">
        <v>0</v>
      </c>
      <c r="X114" s="383">
        <v>0</v>
      </c>
    </row>
    <row r="115" spans="1:24" ht="31.5" hidden="1">
      <c r="A115" s="406" t="s">
        <v>277</v>
      </c>
      <c r="B115" s="332"/>
      <c r="C115" s="359"/>
      <c r="D115" s="342" t="s">
        <v>188</v>
      </c>
      <c r="E115" s="360">
        <v>3</v>
      </c>
      <c r="F115" s="384">
        <v>14</v>
      </c>
      <c r="G115" s="385" t="s">
        <v>571</v>
      </c>
      <c r="H115" s="386"/>
      <c r="I115" s="387">
        <f>I116</f>
        <v>0</v>
      </c>
      <c r="J115" s="349"/>
      <c r="K115" s="309"/>
      <c r="L115" s="174"/>
      <c r="M115" s="174"/>
      <c r="O115" s="181"/>
      <c r="P115" s="181"/>
      <c r="Q115" s="181"/>
      <c r="R115" s="181"/>
      <c r="W115" s="387">
        <f>W116</f>
        <v>0</v>
      </c>
      <c r="X115" s="387">
        <f>X116</f>
        <v>0</v>
      </c>
    </row>
    <row r="116" spans="1:24" ht="31.5" hidden="1">
      <c r="A116" s="408" t="s">
        <v>254</v>
      </c>
      <c r="B116" s="332"/>
      <c r="C116" s="359"/>
      <c r="D116" s="342" t="s">
        <v>188</v>
      </c>
      <c r="E116" s="360">
        <v>3</v>
      </c>
      <c r="F116" s="384">
        <v>14</v>
      </c>
      <c r="G116" s="385" t="s">
        <v>571</v>
      </c>
      <c r="H116" s="362">
        <v>200</v>
      </c>
      <c r="I116" s="349">
        <v>0</v>
      </c>
      <c r="J116" s="349"/>
      <c r="K116" s="309"/>
      <c r="L116" s="174"/>
      <c r="M116" s="174"/>
      <c r="O116" s="181"/>
      <c r="P116" s="181"/>
      <c r="Q116" s="181"/>
      <c r="R116" s="181"/>
      <c r="W116" s="349">
        <v>0</v>
      </c>
      <c r="X116" s="349">
        <v>0</v>
      </c>
    </row>
    <row r="117" spans="1:24" s="9" customFormat="1" ht="19.5" customHeight="1">
      <c r="A117" s="344" t="s">
        <v>12</v>
      </c>
      <c r="B117" s="344"/>
      <c r="C117" s="341" t="s">
        <v>188</v>
      </c>
      <c r="D117" s="342" t="s">
        <v>188</v>
      </c>
      <c r="E117" s="341" t="s">
        <v>168</v>
      </c>
      <c r="F117" s="341"/>
      <c r="G117" s="341"/>
      <c r="H117" s="341"/>
      <c r="I117" s="343">
        <f>I118+I124+I137</f>
        <v>865.78</v>
      </c>
      <c r="J117" s="343">
        <f>J118+J124+J137</f>
        <v>944.5</v>
      </c>
      <c r="K117" s="311"/>
      <c r="L117" s="171">
        <f>L118+L124+L137</f>
        <v>811.9000000000001</v>
      </c>
      <c r="M117" s="171">
        <f>M118+M124+M137</f>
        <v>843.5</v>
      </c>
      <c r="O117" s="181">
        <f t="shared" si="4"/>
        <v>53.87999999999988</v>
      </c>
      <c r="P117" s="181">
        <f t="shared" si="4"/>
        <v>101</v>
      </c>
      <c r="Q117" s="181">
        <f t="shared" si="5"/>
        <v>106.63628525680502</v>
      </c>
      <c r="R117" s="181">
        <f t="shared" si="5"/>
        <v>111.97391819798459</v>
      </c>
      <c r="W117" s="343">
        <f>W118+W124+W137</f>
        <v>865.63</v>
      </c>
      <c r="X117" s="343">
        <f>X118+X124+X137</f>
        <v>914.07</v>
      </c>
    </row>
    <row r="118" spans="1:24" ht="18" hidden="1">
      <c r="A118" s="329" t="s">
        <v>76</v>
      </c>
      <c r="B118" s="329"/>
      <c r="C118" s="342" t="s">
        <v>188</v>
      </c>
      <c r="D118" s="342" t="s">
        <v>188</v>
      </c>
      <c r="E118" s="342" t="s">
        <v>168</v>
      </c>
      <c r="F118" s="342" t="s">
        <v>157</v>
      </c>
      <c r="G118" s="342"/>
      <c r="H118" s="342"/>
      <c r="I118" s="345">
        <v>0</v>
      </c>
      <c r="J118" s="345">
        <v>0</v>
      </c>
      <c r="K118" s="309"/>
      <c r="L118" s="172">
        <v>64.7</v>
      </c>
      <c r="M118" s="172">
        <v>64.7</v>
      </c>
      <c r="O118" s="181">
        <f t="shared" si="4"/>
        <v>-64.7</v>
      </c>
      <c r="P118" s="181">
        <f t="shared" si="4"/>
        <v>-64.7</v>
      </c>
      <c r="Q118" s="181">
        <f t="shared" si="5"/>
        <v>0</v>
      </c>
      <c r="R118" s="181">
        <f t="shared" si="5"/>
        <v>0</v>
      </c>
      <c r="W118" s="345">
        <v>0</v>
      </c>
      <c r="X118" s="345">
        <v>0</v>
      </c>
    </row>
    <row r="119" spans="1:24" ht="31.5" hidden="1">
      <c r="A119" s="329" t="s">
        <v>40</v>
      </c>
      <c r="B119" s="329"/>
      <c r="C119" s="342" t="s">
        <v>188</v>
      </c>
      <c r="D119" s="342" t="s">
        <v>188</v>
      </c>
      <c r="E119" s="342" t="s">
        <v>168</v>
      </c>
      <c r="F119" s="342" t="s">
        <v>157</v>
      </c>
      <c r="G119" s="341" t="s">
        <v>352</v>
      </c>
      <c r="H119" s="342"/>
      <c r="I119" s="345">
        <v>0</v>
      </c>
      <c r="J119" s="345">
        <v>0</v>
      </c>
      <c r="K119" s="309"/>
      <c r="L119" s="172">
        <v>64.7</v>
      </c>
      <c r="M119" s="172">
        <v>64.7</v>
      </c>
      <c r="O119" s="181">
        <f t="shared" si="4"/>
        <v>-64.7</v>
      </c>
      <c r="P119" s="181">
        <f t="shared" si="4"/>
        <v>-64.7</v>
      </c>
      <c r="Q119" s="181">
        <f t="shared" si="5"/>
        <v>0</v>
      </c>
      <c r="R119" s="181">
        <f t="shared" si="5"/>
        <v>0</v>
      </c>
      <c r="W119" s="345">
        <v>0</v>
      </c>
      <c r="X119" s="345">
        <v>0</v>
      </c>
    </row>
    <row r="120" spans="1:24" ht="36" customHeight="1" hidden="1">
      <c r="A120" s="347" t="s">
        <v>70</v>
      </c>
      <c r="B120" s="347"/>
      <c r="C120" s="342" t="s">
        <v>188</v>
      </c>
      <c r="D120" s="342" t="s">
        <v>188</v>
      </c>
      <c r="E120" s="342" t="s">
        <v>168</v>
      </c>
      <c r="F120" s="342" t="s">
        <v>157</v>
      </c>
      <c r="G120" s="342" t="s">
        <v>353</v>
      </c>
      <c r="H120" s="342"/>
      <c r="I120" s="345">
        <f>I121</f>
        <v>0</v>
      </c>
      <c r="J120" s="345">
        <f>J121</f>
        <v>0</v>
      </c>
      <c r="K120" s="310">
        <f>K121</f>
        <v>0</v>
      </c>
      <c r="L120" s="172">
        <f>L121</f>
        <v>64.7</v>
      </c>
      <c r="M120" s="172">
        <f>M121</f>
        <v>64.7</v>
      </c>
      <c r="O120" s="181">
        <f t="shared" si="4"/>
        <v>-64.7</v>
      </c>
      <c r="P120" s="181">
        <f t="shared" si="4"/>
        <v>-64.7</v>
      </c>
      <c r="Q120" s="181">
        <f t="shared" si="5"/>
        <v>0</v>
      </c>
      <c r="R120" s="181">
        <f t="shared" si="5"/>
        <v>0</v>
      </c>
      <c r="W120" s="345">
        <f>W121</f>
        <v>0</v>
      </c>
      <c r="X120" s="345">
        <f>X121</f>
        <v>0</v>
      </c>
    </row>
    <row r="121" spans="1:24" ht="47.25" hidden="1">
      <c r="A121" s="329" t="s">
        <v>72</v>
      </c>
      <c r="B121" s="329"/>
      <c r="C121" s="342" t="s">
        <v>188</v>
      </c>
      <c r="D121" s="342" t="s">
        <v>188</v>
      </c>
      <c r="E121" s="342" t="s">
        <v>168</v>
      </c>
      <c r="F121" s="342" t="s">
        <v>157</v>
      </c>
      <c r="G121" s="342" t="s">
        <v>107</v>
      </c>
      <c r="H121" s="342"/>
      <c r="I121" s="349">
        <v>0</v>
      </c>
      <c r="J121" s="349">
        <v>0</v>
      </c>
      <c r="K121" s="309"/>
      <c r="L121" s="174">
        <v>64.7</v>
      </c>
      <c r="M121" s="174">
        <v>64.7</v>
      </c>
      <c r="O121" s="181">
        <f t="shared" si="4"/>
        <v>-64.7</v>
      </c>
      <c r="P121" s="181">
        <f t="shared" si="4"/>
        <v>-64.7</v>
      </c>
      <c r="Q121" s="181">
        <f t="shared" si="5"/>
        <v>0</v>
      </c>
      <c r="R121" s="181">
        <f t="shared" si="5"/>
        <v>0</v>
      </c>
      <c r="W121" s="349">
        <v>0</v>
      </c>
      <c r="X121" s="349">
        <v>0</v>
      </c>
    </row>
    <row r="122" spans="1:24" ht="78.75" hidden="1">
      <c r="A122" s="329" t="s">
        <v>149</v>
      </c>
      <c r="B122" s="329"/>
      <c r="C122" s="342" t="s">
        <v>188</v>
      </c>
      <c r="D122" s="342" t="s">
        <v>188</v>
      </c>
      <c r="E122" s="342" t="s">
        <v>168</v>
      </c>
      <c r="F122" s="342" t="s">
        <v>157</v>
      </c>
      <c r="G122" s="342" t="s">
        <v>107</v>
      </c>
      <c r="H122" s="342" t="s">
        <v>150</v>
      </c>
      <c r="I122" s="345">
        <v>0</v>
      </c>
      <c r="J122" s="345">
        <v>0</v>
      </c>
      <c r="K122" s="309"/>
      <c r="L122" s="172">
        <v>61.6</v>
      </c>
      <c r="M122" s="172">
        <v>61.6</v>
      </c>
      <c r="O122" s="181">
        <f t="shared" si="4"/>
        <v>-61.6</v>
      </c>
      <c r="P122" s="181">
        <f t="shared" si="4"/>
        <v>-61.6</v>
      </c>
      <c r="Q122" s="181">
        <f t="shared" si="5"/>
        <v>0</v>
      </c>
      <c r="R122" s="181">
        <f t="shared" si="5"/>
        <v>0</v>
      </c>
      <c r="W122" s="345">
        <v>0</v>
      </c>
      <c r="X122" s="345">
        <v>0</v>
      </c>
    </row>
    <row r="123" spans="1:24" ht="31.5" hidden="1">
      <c r="A123" s="328" t="s">
        <v>254</v>
      </c>
      <c r="B123" s="328"/>
      <c r="C123" s="342" t="s">
        <v>188</v>
      </c>
      <c r="D123" s="342" t="s">
        <v>188</v>
      </c>
      <c r="E123" s="342" t="s">
        <v>168</v>
      </c>
      <c r="F123" s="342" t="s">
        <v>157</v>
      </c>
      <c r="G123" s="342" t="s">
        <v>107</v>
      </c>
      <c r="H123" s="342" t="s">
        <v>160</v>
      </c>
      <c r="I123" s="345">
        <v>0</v>
      </c>
      <c r="J123" s="345">
        <v>0</v>
      </c>
      <c r="K123" s="309"/>
      <c r="L123" s="172">
        <v>3.1</v>
      </c>
      <c r="M123" s="172">
        <v>3.1</v>
      </c>
      <c r="O123" s="181">
        <f t="shared" si="4"/>
        <v>-3.1</v>
      </c>
      <c r="P123" s="181">
        <f t="shared" si="4"/>
        <v>-3.1</v>
      </c>
      <c r="Q123" s="181">
        <f t="shared" si="5"/>
        <v>0</v>
      </c>
      <c r="R123" s="181">
        <f t="shared" si="5"/>
        <v>0</v>
      </c>
      <c r="W123" s="345">
        <v>0</v>
      </c>
      <c r="X123" s="345">
        <v>0</v>
      </c>
    </row>
    <row r="124" spans="1:24" s="9" customFormat="1" ht="18">
      <c r="A124" s="330" t="s">
        <v>50</v>
      </c>
      <c r="B124" s="330"/>
      <c r="C124" s="341" t="s">
        <v>188</v>
      </c>
      <c r="D124" s="342" t="s">
        <v>188</v>
      </c>
      <c r="E124" s="341" t="s">
        <v>168</v>
      </c>
      <c r="F124" s="341" t="s">
        <v>200</v>
      </c>
      <c r="G124" s="341"/>
      <c r="H124" s="341"/>
      <c r="I124" s="388">
        <f>I129+I125</f>
        <v>865.78</v>
      </c>
      <c r="J124" s="350">
        <f>J129</f>
        <v>931.5</v>
      </c>
      <c r="K124" s="311"/>
      <c r="L124" s="175">
        <f>L129</f>
        <v>737.2</v>
      </c>
      <c r="M124" s="175">
        <f>M129</f>
        <v>768.8</v>
      </c>
      <c r="O124" s="181">
        <f t="shared" si="4"/>
        <v>128.57999999999993</v>
      </c>
      <c r="P124" s="181">
        <f t="shared" si="4"/>
        <v>162.70000000000005</v>
      </c>
      <c r="Q124" s="181">
        <f t="shared" si="5"/>
        <v>117.44167118827997</v>
      </c>
      <c r="R124" s="181">
        <f t="shared" si="5"/>
        <v>121.16285119667015</v>
      </c>
      <c r="W124" s="388">
        <f>W129+W125</f>
        <v>865.63</v>
      </c>
      <c r="X124" s="388">
        <f>X129+X125</f>
        <v>914.07</v>
      </c>
    </row>
    <row r="125" spans="1:24" s="9" customFormat="1" ht="18">
      <c r="A125" s="326" t="s">
        <v>525</v>
      </c>
      <c r="B125" s="389"/>
      <c r="C125" s="341"/>
      <c r="D125" s="342" t="s">
        <v>188</v>
      </c>
      <c r="E125" s="342" t="s">
        <v>168</v>
      </c>
      <c r="F125" s="342" t="s">
        <v>200</v>
      </c>
      <c r="G125" s="322">
        <v>3100000000</v>
      </c>
      <c r="H125" s="322"/>
      <c r="I125" s="390">
        <f>I126</f>
        <v>87.41</v>
      </c>
      <c r="J125" s="350"/>
      <c r="K125" s="311"/>
      <c r="L125" s="175"/>
      <c r="M125" s="175"/>
      <c r="O125" s="181"/>
      <c r="P125" s="181"/>
      <c r="Q125" s="181"/>
      <c r="R125" s="181"/>
      <c r="W125" s="390">
        <f aca="true" t="shared" si="7" ref="W125:X127">W126</f>
        <v>0</v>
      </c>
      <c r="X125" s="390">
        <f t="shared" si="7"/>
        <v>914.07</v>
      </c>
    </row>
    <row r="126" spans="1:24" s="9" customFormat="1" ht="33" customHeight="1">
      <c r="A126" s="326" t="s">
        <v>526</v>
      </c>
      <c r="B126" s="389"/>
      <c r="C126" s="341"/>
      <c r="D126" s="342" t="s">
        <v>188</v>
      </c>
      <c r="E126" s="342" t="s">
        <v>168</v>
      </c>
      <c r="F126" s="342" t="s">
        <v>200</v>
      </c>
      <c r="G126" s="322">
        <v>3100100000</v>
      </c>
      <c r="H126" s="322"/>
      <c r="I126" s="381">
        <f>I127</f>
        <v>87.41</v>
      </c>
      <c r="J126" s="388"/>
      <c r="K126" s="311"/>
      <c r="L126" s="175"/>
      <c r="M126" s="175"/>
      <c r="O126" s="181"/>
      <c r="P126" s="181"/>
      <c r="Q126" s="181"/>
      <c r="R126" s="181"/>
      <c r="W126" s="381">
        <f t="shared" si="7"/>
        <v>0</v>
      </c>
      <c r="X126" s="381">
        <f t="shared" si="7"/>
        <v>914.07</v>
      </c>
    </row>
    <row r="127" spans="1:24" s="9" customFormat="1" ht="63">
      <c r="A127" s="326" t="s">
        <v>527</v>
      </c>
      <c r="B127" s="389"/>
      <c r="C127" s="341"/>
      <c r="D127" s="342" t="s">
        <v>188</v>
      </c>
      <c r="E127" s="342" t="s">
        <v>168</v>
      </c>
      <c r="F127" s="342" t="s">
        <v>200</v>
      </c>
      <c r="G127" s="322">
        <v>3100110810</v>
      </c>
      <c r="H127" s="322"/>
      <c r="I127" s="381">
        <f>I128</f>
        <v>87.41</v>
      </c>
      <c r="J127" s="388"/>
      <c r="K127" s="311"/>
      <c r="L127" s="175"/>
      <c r="M127" s="175"/>
      <c r="O127" s="181"/>
      <c r="P127" s="181"/>
      <c r="Q127" s="181"/>
      <c r="R127" s="181"/>
      <c r="W127" s="381">
        <f t="shared" si="7"/>
        <v>0</v>
      </c>
      <c r="X127" s="381">
        <f t="shared" si="7"/>
        <v>914.07</v>
      </c>
    </row>
    <row r="128" spans="1:24" s="9" customFormat="1" ht="31.5">
      <c r="A128" s="329" t="s">
        <v>254</v>
      </c>
      <c r="B128" s="389"/>
      <c r="C128" s="341"/>
      <c r="D128" s="342" t="s">
        <v>188</v>
      </c>
      <c r="E128" s="342" t="s">
        <v>168</v>
      </c>
      <c r="F128" s="342" t="s">
        <v>200</v>
      </c>
      <c r="G128" s="322">
        <v>3100110810</v>
      </c>
      <c r="H128" s="391">
        <v>200</v>
      </c>
      <c r="I128" s="392">
        <v>87.41</v>
      </c>
      <c r="J128" s="388"/>
      <c r="K128" s="311"/>
      <c r="L128" s="175"/>
      <c r="M128" s="175"/>
      <c r="O128" s="181"/>
      <c r="P128" s="181"/>
      <c r="Q128" s="181"/>
      <c r="R128" s="181"/>
      <c r="W128" s="392">
        <v>0</v>
      </c>
      <c r="X128" s="392">
        <v>914.07</v>
      </c>
    </row>
    <row r="129" spans="1:24" ht="63" customHeight="1">
      <c r="A129" s="393" t="s">
        <v>494</v>
      </c>
      <c r="B129" s="332"/>
      <c r="C129" s="359">
        <v>950</v>
      </c>
      <c r="D129" s="342" t="s">
        <v>188</v>
      </c>
      <c r="E129" s="360">
        <v>4</v>
      </c>
      <c r="F129" s="360">
        <v>9</v>
      </c>
      <c r="G129" s="385" t="s">
        <v>331</v>
      </c>
      <c r="H129" s="386" t="s">
        <v>333</v>
      </c>
      <c r="I129" s="387">
        <f>I131</f>
        <v>778.37</v>
      </c>
      <c r="J129" s="349">
        <f>J130</f>
        <v>931.5</v>
      </c>
      <c r="K129" s="309"/>
      <c r="L129" s="174">
        <f aca="true" t="shared" si="8" ref="L129:M131">L130</f>
        <v>737.2</v>
      </c>
      <c r="M129" s="174">
        <f t="shared" si="8"/>
        <v>768.8</v>
      </c>
      <c r="O129" s="181">
        <f t="shared" si="4"/>
        <v>41.16999999999996</v>
      </c>
      <c r="P129" s="181">
        <f t="shared" si="4"/>
        <v>162.70000000000005</v>
      </c>
      <c r="Q129" s="181">
        <f t="shared" si="5"/>
        <v>105.5846446011937</v>
      </c>
      <c r="R129" s="181">
        <f t="shared" si="5"/>
        <v>121.16285119667015</v>
      </c>
      <c r="W129" s="387">
        <f>W131</f>
        <v>865.63</v>
      </c>
      <c r="X129" s="387">
        <f>X131</f>
        <v>0</v>
      </c>
    </row>
    <row r="130" spans="1:24" ht="75" customHeight="1" hidden="1">
      <c r="A130" s="332" t="s">
        <v>31</v>
      </c>
      <c r="B130" s="332"/>
      <c r="C130" s="359">
        <v>950</v>
      </c>
      <c r="D130" s="342" t="s">
        <v>188</v>
      </c>
      <c r="E130" s="360">
        <v>4</v>
      </c>
      <c r="F130" s="360">
        <v>9</v>
      </c>
      <c r="G130" s="361">
        <v>8900500000</v>
      </c>
      <c r="H130" s="362" t="s">
        <v>333</v>
      </c>
      <c r="I130" s="349">
        <v>0</v>
      </c>
      <c r="J130" s="394">
        <f>J131+J133+J135</f>
        <v>931.5</v>
      </c>
      <c r="K130" s="312"/>
      <c r="L130" s="285">
        <f t="shared" si="8"/>
        <v>737.2</v>
      </c>
      <c r="M130" s="174">
        <f t="shared" si="8"/>
        <v>768.8</v>
      </c>
      <c r="O130" s="181">
        <f t="shared" si="4"/>
        <v>-737.2</v>
      </c>
      <c r="P130" s="181">
        <f t="shared" si="4"/>
        <v>162.70000000000005</v>
      </c>
      <c r="Q130" s="181">
        <f t="shared" si="5"/>
        <v>0</v>
      </c>
      <c r="R130" s="181">
        <f t="shared" si="5"/>
        <v>121.16285119667015</v>
      </c>
      <c r="W130" s="349">
        <v>0</v>
      </c>
      <c r="X130" s="349">
        <v>0</v>
      </c>
    </row>
    <row r="131" spans="1:24" ht="30" customHeight="1">
      <c r="A131" s="332" t="s">
        <v>62</v>
      </c>
      <c r="B131" s="332"/>
      <c r="C131" s="359">
        <v>950</v>
      </c>
      <c r="D131" s="342" t="s">
        <v>188</v>
      </c>
      <c r="E131" s="360">
        <v>4</v>
      </c>
      <c r="F131" s="360">
        <v>9</v>
      </c>
      <c r="G131" s="361">
        <v>8900100000</v>
      </c>
      <c r="H131" s="362"/>
      <c r="I131" s="349">
        <f>I132</f>
        <v>778.37</v>
      </c>
      <c r="J131" s="349">
        <f>J132</f>
        <v>931.5</v>
      </c>
      <c r="K131" s="309"/>
      <c r="L131" s="174">
        <f t="shared" si="8"/>
        <v>737.2</v>
      </c>
      <c r="M131" s="174">
        <f t="shared" si="8"/>
        <v>768.8</v>
      </c>
      <c r="O131" s="181">
        <f t="shared" si="4"/>
        <v>41.16999999999996</v>
      </c>
      <c r="P131" s="181">
        <f t="shared" si="4"/>
        <v>162.70000000000005</v>
      </c>
      <c r="Q131" s="181">
        <f t="shared" si="5"/>
        <v>105.5846446011937</v>
      </c>
      <c r="R131" s="181">
        <f t="shared" si="5"/>
        <v>121.16285119667015</v>
      </c>
      <c r="W131" s="349">
        <f>W132</f>
        <v>865.63</v>
      </c>
      <c r="X131" s="349">
        <f>X132</f>
        <v>0</v>
      </c>
    </row>
    <row r="132" spans="1:24" ht="31.5">
      <c r="A132" s="332" t="s">
        <v>528</v>
      </c>
      <c r="B132" s="332"/>
      <c r="C132" s="359">
        <v>950</v>
      </c>
      <c r="D132" s="342" t="s">
        <v>188</v>
      </c>
      <c r="E132" s="360">
        <v>4</v>
      </c>
      <c r="F132" s="360">
        <v>9</v>
      </c>
      <c r="G132" s="361">
        <v>8900189001</v>
      </c>
      <c r="H132" s="362"/>
      <c r="I132" s="345">
        <f>I133</f>
        <v>778.37</v>
      </c>
      <c r="J132" s="345">
        <v>931.5</v>
      </c>
      <c r="K132" s="309"/>
      <c r="L132" s="172">
        <v>737.2</v>
      </c>
      <c r="M132" s="172">
        <v>768.8</v>
      </c>
      <c r="O132" s="181">
        <f t="shared" si="4"/>
        <v>41.16999999999996</v>
      </c>
      <c r="P132" s="181">
        <f t="shared" si="4"/>
        <v>162.70000000000005</v>
      </c>
      <c r="Q132" s="181">
        <f t="shared" si="5"/>
        <v>105.5846446011937</v>
      </c>
      <c r="R132" s="181">
        <f t="shared" si="5"/>
        <v>121.16285119667015</v>
      </c>
      <c r="W132" s="345">
        <f>W133</f>
        <v>865.63</v>
      </c>
      <c r="X132" s="345">
        <f>X133</f>
        <v>0</v>
      </c>
    </row>
    <row r="133" spans="1:24" ht="31.5">
      <c r="A133" s="329" t="s">
        <v>254</v>
      </c>
      <c r="B133" s="332"/>
      <c r="C133" s="359">
        <v>950</v>
      </c>
      <c r="D133" s="342" t="s">
        <v>188</v>
      </c>
      <c r="E133" s="360">
        <v>4</v>
      </c>
      <c r="F133" s="360">
        <v>9</v>
      </c>
      <c r="G133" s="361">
        <v>8900189001</v>
      </c>
      <c r="H133" s="362">
        <v>200</v>
      </c>
      <c r="I133" s="345">
        <v>778.37</v>
      </c>
      <c r="J133" s="343">
        <f>J134</f>
        <v>0</v>
      </c>
      <c r="K133" s="309"/>
      <c r="L133" s="171">
        <f>L134</f>
        <v>0</v>
      </c>
      <c r="M133" s="171">
        <f>M134</f>
        <v>0</v>
      </c>
      <c r="O133" s="181">
        <f t="shared" si="4"/>
        <v>778.37</v>
      </c>
      <c r="P133" s="181">
        <f t="shared" si="4"/>
        <v>0</v>
      </c>
      <c r="Q133" s="181" t="e">
        <f t="shared" si="5"/>
        <v>#DIV/0!</v>
      </c>
      <c r="R133" s="181" t="e">
        <f t="shared" si="5"/>
        <v>#DIV/0!</v>
      </c>
      <c r="W133" s="345">
        <v>865.63</v>
      </c>
      <c r="X133" s="345">
        <v>0</v>
      </c>
    </row>
    <row r="134" spans="1:24" ht="31.5" hidden="1">
      <c r="A134" s="332" t="s">
        <v>254</v>
      </c>
      <c r="B134" s="332"/>
      <c r="C134" s="359">
        <v>950</v>
      </c>
      <c r="D134" s="342" t="s">
        <v>188</v>
      </c>
      <c r="E134" s="360">
        <v>4</v>
      </c>
      <c r="F134" s="360">
        <v>9</v>
      </c>
      <c r="G134" s="361" t="s">
        <v>340</v>
      </c>
      <c r="H134" s="362" t="s">
        <v>160</v>
      </c>
      <c r="I134" s="345">
        <v>0</v>
      </c>
      <c r="J134" s="345">
        <v>0</v>
      </c>
      <c r="K134" s="309"/>
      <c r="L134" s="172"/>
      <c r="M134" s="172"/>
      <c r="O134" s="181">
        <f t="shared" si="4"/>
        <v>0</v>
      </c>
      <c r="P134" s="181">
        <f t="shared" si="4"/>
        <v>0</v>
      </c>
      <c r="Q134" s="181" t="e">
        <f t="shared" si="5"/>
        <v>#DIV/0!</v>
      </c>
      <c r="R134" s="181" t="e">
        <f t="shared" si="5"/>
        <v>#DIV/0!</v>
      </c>
      <c r="W134" s="345">
        <v>0</v>
      </c>
      <c r="X134" s="345">
        <v>0</v>
      </c>
    </row>
    <row r="135" spans="1:24" ht="18" hidden="1">
      <c r="A135" s="95" t="s">
        <v>341</v>
      </c>
      <c r="B135" s="95"/>
      <c r="C135" s="359">
        <v>950</v>
      </c>
      <c r="D135" s="342" t="s">
        <v>188</v>
      </c>
      <c r="E135" s="360">
        <v>4</v>
      </c>
      <c r="F135" s="360">
        <v>9</v>
      </c>
      <c r="G135" s="361" t="s">
        <v>258</v>
      </c>
      <c r="H135" s="362"/>
      <c r="I135" s="345">
        <f>I136</f>
        <v>0</v>
      </c>
      <c r="J135" s="345">
        <f>J136</f>
        <v>0</v>
      </c>
      <c r="K135" s="309"/>
      <c r="L135" s="172"/>
      <c r="M135" s="172"/>
      <c r="O135" s="181"/>
      <c r="P135" s="181"/>
      <c r="Q135" s="181"/>
      <c r="R135" s="181"/>
      <c r="W135" s="345">
        <f>W136</f>
        <v>0</v>
      </c>
      <c r="X135" s="345">
        <f>X136</f>
        <v>0</v>
      </c>
    </row>
    <row r="136" spans="1:24" ht="31.5" hidden="1">
      <c r="A136" s="332" t="s">
        <v>254</v>
      </c>
      <c r="B136" s="332"/>
      <c r="C136" s="359">
        <v>950</v>
      </c>
      <c r="D136" s="342" t="s">
        <v>188</v>
      </c>
      <c r="E136" s="360">
        <v>4</v>
      </c>
      <c r="F136" s="360">
        <v>9</v>
      </c>
      <c r="G136" s="361" t="s">
        <v>258</v>
      </c>
      <c r="H136" s="362">
        <v>200</v>
      </c>
      <c r="I136" s="345">
        <v>0</v>
      </c>
      <c r="J136" s="345">
        <v>0</v>
      </c>
      <c r="K136" s="309"/>
      <c r="L136" s="172"/>
      <c r="M136" s="172"/>
      <c r="O136" s="181"/>
      <c r="P136" s="181"/>
      <c r="Q136" s="181"/>
      <c r="R136" s="181"/>
      <c r="W136" s="345">
        <v>0</v>
      </c>
      <c r="X136" s="345">
        <v>0</v>
      </c>
    </row>
    <row r="137" spans="1:24" s="9" customFormat="1" ht="18" customHeight="1" hidden="1">
      <c r="A137" s="344" t="s">
        <v>57</v>
      </c>
      <c r="B137" s="344"/>
      <c r="C137" s="341" t="s">
        <v>188</v>
      </c>
      <c r="D137" s="342" t="s">
        <v>188</v>
      </c>
      <c r="E137" s="341" t="s">
        <v>168</v>
      </c>
      <c r="F137" s="341" t="s">
        <v>184</v>
      </c>
      <c r="G137" s="341"/>
      <c r="H137" s="341"/>
      <c r="I137" s="350">
        <f>I138</f>
        <v>0</v>
      </c>
      <c r="J137" s="350">
        <f>J138</f>
        <v>13</v>
      </c>
      <c r="K137" s="311"/>
      <c r="L137" s="175">
        <f>L138</f>
        <v>10</v>
      </c>
      <c r="M137" s="175">
        <f>M138</f>
        <v>10</v>
      </c>
      <c r="O137" s="181">
        <f t="shared" si="4"/>
        <v>-10</v>
      </c>
      <c r="P137" s="181">
        <f t="shared" si="4"/>
        <v>3</v>
      </c>
      <c r="Q137" s="181">
        <f t="shared" si="5"/>
        <v>0</v>
      </c>
      <c r="R137" s="181">
        <f t="shared" si="5"/>
        <v>130</v>
      </c>
      <c r="W137" s="350">
        <f>W138</f>
        <v>0</v>
      </c>
      <c r="X137" s="350">
        <f>X138</f>
        <v>0</v>
      </c>
    </row>
    <row r="138" spans="1:24" ht="33" customHeight="1" hidden="1">
      <c r="A138" s="326" t="s">
        <v>531</v>
      </c>
      <c r="B138" s="344"/>
      <c r="C138" s="341" t="s">
        <v>188</v>
      </c>
      <c r="D138" s="342" t="s">
        <v>188</v>
      </c>
      <c r="E138" s="341" t="s">
        <v>168</v>
      </c>
      <c r="F138" s="341" t="s">
        <v>184</v>
      </c>
      <c r="G138" s="341" t="s">
        <v>318</v>
      </c>
      <c r="H138" s="341"/>
      <c r="I138" s="350">
        <f>I139+I142</f>
        <v>0</v>
      </c>
      <c r="J138" s="350">
        <f>J139+J142</f>
        <v>13</v>
      </c>
      <c r="K138" s="309"/>
      <c r="L138" s="175">
        <f>L139+L142</f>
        <v>10</v>
      </c>
      <c r="M138" s="175">
        <f>M139+M142</f>
        <v>10</v>
      </c>
      <c r="O138" s="181">
        <f t="shared" si="4"/>
        <v>-10</v>
      </c>
      <c r="P138" s="181">
        <f t="shared" si="4"/>
        <v>3</v>
      </c>
      <c r="Q138" s="181">
        <f t="shared" si="5"/>
        <v>0</v>
      </c>
      <c r="R138" s="181">
        <f t="shared" si="5"/>
        <v>130</v>
      </c>
      <c r="W138" s="350">
        <f>W139+W142</f>
        <v>0</v>
      </c>
      <c r="X138" s="350">
        <f>X139+X142</f>
        <v>0</v>
      </c>
    </row>
    <row r="139" spans="1:24" ht="18.75" customHeight="1" hidden="1">
      <c r="A139" s="326" t="s">
        <v>233</v>
      </c>
      <c r="B139" s="329"/>
      <c r="C139" s="342" t="s">
        <v>188</v>
      </c>
      <c r="D139" s="342" t="s">
        <v>188</v>
      </c>
      <c r="E139" s="342" t="s">
        <v>168</v>
      </c>
      <c r="F139" s="342" t="s">
        <v>184</v>
      </c>
      <c r="G139" s="342" t="s">
        <v>532</v>
      </c>
      <c r="H139" s="342"/>
      <c r="I139" s="349">
        <f>I140</f>
        <v>0</v>
      </c>
      <c r="J139" s="349">
        <f>J140</f>
        <v>13</v>
      </c>
      <c r="K139" s="309"/>
      <c r="L139" s="174">
        <f>L140</f>
        <v>10</v>
      </c>
      <c r="M139" s="174">
        <f>M140</f>
        <v>10</v>
      </c>
      <c r="O139" s="181">
        <f t="shared" si="4"/>
        <v>-10</v>
      </c>
      <c r="P139" s="181">
        <f t="shared" si="4"/>
        <v>3</v>
      </c>
      <c r="Q139" s="181">
        <f t="shared" si="5"/>
        <v>0</v>
      </c>
      <c r="R139" s="181">
        <f t="shared" si="5"/>
        <v>130</v>
      </c>
      <c r="W139" s="349">
        <f>W140</f>
        <v>0</v>
      </c>
      <c r="X139" s="349">
        <f>X140</f>
        <v>0</v>
      </c>
    </row>
    <row r="140" spans="1:24" ht="15" customHeight="1" hidden="1">
      <c r="A140" s="326" t="s">
        <v>529</v>
      </c>
      <c r="B140" s="329"/>
      <c r="C140" s="342" t="s">
        <v>188</v>
      </c>
      <c r="D140" s="342" t="s">
        <v>188</v>
      </c>
      <c r="E140" s="342" t="s">
        <v>168</v>
      </c>
      <c r="F140" s="342" t="s">
        <v>184</v>
      </c>
      <c r="G140" s="342" t="s">
        <v>533</v>
      </c>
      <c r="H140" s="342"/>
      <c r="I140" s="349">
        <v>0</v>
      </c>
      <c r="J140" s="349">
        <v>13</v>
      </c>
      <c r="K140" s="309"/>
      <c r="L140" s="174">
        <v>10</v>
      </c>
      <c r="M140" s="174">
        <v>10</v>
      </c>
      <c r="O140" s="181">
        <f t="shared" si="4"/>
        <v>-10</v>
      </c>
      <c r="P140" s="181">
        <f t="shared" si="4"/>
        <v>3</v>
      </c>
      <c r="Q140" s="181">
        <f t="shared" si="5"/>
        <v>0</v>
      </c>
      <c r="R140" s="181">
        <f t="shared" si="5"/>
        <v>130</v>
      </c>
      <c r="W140" s="349">
        <v>0</v>
      </c>
      <c r="X140" s="349">
        <v>0</v>
      </c>
    </row>
    <row r="141" spans="1:24" ht="31.5" customHeight="1" hidden="1">
      <c r="A141" s="357" t="s">
        <v>254</v>
      </c>
      <c r="B141" s="329"/>
      <c r="C141" s="342" t="s">
        <v>188</v>
      </c>
      <c r="D141" s="342" t="s">
        <v>188</v>
      </c>
      <c r="E141" s="342" t="s">
        <v>168</v>
      </c>
      <c r="F141" s="342" t="s">
        <v>184</v>
      </c>
      <c r="G141" s="342" t="s">
        <v>533</v>
      </c>
      <c r="H141" s="342" t="s">
        <v>160</v>
      </c>
      <c r="I141" s="349">
        <v>0</v>
      </c>
      <c r="J141" s="349">
        <f>J142</f>
        <v>0</v>
      </c>
      <c r="K141" s="309"/>
      <c r="L141" s="174">
        <f>L142</f>
        <v>0</v>
      </c>
      <c r="M141" s="174">
        <f>M142</f>
        <v>0</v>
      </c>
      <c r="O141" s="181">
        <f t="shared" si="4"/>
        <v>0</v>
      </c>
      <c r="P141" s="181">
        <f t="shared" si="4"/>
        <v>0</v>
      </c>
      <c r="Q141" s="181" t="e">
        <f t="shared" si="5"/>
        <v>#DIV/0!</v>
      </c>
      <c r="R141" s="181" t="e">
        <f t="shared" si="5"/>
        <v>#DIV/0!</v>
      </c>
      <c r="W141" s="349">
        <v>0</v>
      </c>
      <c r="X141" s="349">
        <v>0</v>
      </c>
    </row>
    <row r="142" spans="1:24" ht="31.5" hidden="1">
      <c r="A142" s="329" t="s">
        <v>151</v>
      </c>
      <c r="B142" s="329"/>
      <c r="C142" s="342" t="s">
        <v>188</v>
      </c>
      <c r="D142" s="342" t="s">
        <v>188</v>
      </c>
      <c r="E142" s="342" t="s">
        <v>168</v>
      </c>
      <c r="F142" s="342" t="s">
        <v>184</v>
      </c>
      <c r="G142" s="342" t="s">
        <v>319</v>
      </c>
      <c r="H142" s="342" t="s">
        <v>530</v>
      </c>
      <c r="I142" s="346"/>
      <c r="J142" s="346"/>
      <c r="K142" s="309"/>
      <c r="L142" s="173"/>
      <c r="M142" s="173"/>
      <c r="O142" s="181">
        <f t="shared" si="4"/>
        <v>0</v>
      </c>
      <c r="P142" s="181">
        <f t="shared" si="4"/>
        <v>0</v>
      </c>
      <c r="Q142" s="181" t="e">
        <f t="shared" si="5"/>
        <v>#DIV/0!</v>
      </c>
      <c r="R142" s="181" t="e">
        <f t="shared" si="5"/>
        <v>#DIV/0!</v>
      </c>
      <c r="W142" s="346"/>
      <c r="X142" s="346"/>
    </row>
    <row r="143" spans="1:24" s="9" customFormat="1" ht="16.5" customHeight="1">
      <c r="A143" s="330" t="s">
        <v>11</v>
      </c>
      <c r="B143" s="330"/>
      <c r="C143" s="341" t="s">
        <v>188</v>
      </c>
      <c r="D143" s="342" t="s">
        <v>188</v>
      </c>
      <c r="E143" s="341" t="s">
        <v>191</v>
      </c>
      <c r="F143" s="341"/>
      <c r="G143" s="341"/>
      <c r="H143" s="341"/>
      <c r="I143" s="350">
        <f>I144+I153+I163</f>
        <v>7130.055</v>
      </c>
      <c r="J143" s="350">
        <f>J144+J153+J163</f>
        <v>132.5</v>
      </c>
      <c r="K143" s="311"/>
      <c r="L143" s="175">
        <f>L144+L153+L163</f>
        <v>100</v>
      </c>
      <c r="M143" s="175">
        <f>M144+M153+M163</f>
        <v>100</v>
      </c>
      <c r="O143" s="181">
        <f t="shared" si="4"/>
        <v>7030.055</v>
      </c>
      <c r="P143" s="181">
        <f t="shared" si="4"/>
        <v>32.5</v>
      </c>
      <c r="Q143" s="181">
        <f t="shared" si="5"/>
        <v>7130.055</v>
      </c>
      <c r="R143" s="181">
        <f t="shared" si="5"/>
        <v>132.5</v>
      </c>
      <c r="W143" s="350">
        <f>W144+W153+W163</f>
        <v>1467.17</v>
      </c>
      <c r="X143" s="350">
        <f>X144+X153+X163</f>
        <v>1211.08</v>
      </c>
    </row>
    <row r="144" spans="1:24" ht="18" hidden="1">
      <c r="A144" s="344" t="s">
        <v>192</v>
      </c>
      <c r="B144" s="344"/>
      <c r="C144" s="341" t="s">
        <v>188</v>
      </c>
      <c r="D144" s="342" t="s">
        <v>188</v>
      </c>
      <c r="E144" s="341" t="s">
        <v>191</v>
      </c>
      <c r="F144" s="341" t="s">
        <v>157</v>
      </c>
      <c r="G144" s="341"/>
      <c r="H144" s="341"/>
      <c r="I144" s="350">
        <f>I145+I150</f>
        <v>0</v>
      </c>
      <c r="J144" s="350">
        <f>J145+J150</f>
        <v>0</v>
      </c>
      <c r="K144" s="309"/>
      <c r="L144" s="175">
        <f>L145+L150</f>
        <v>0</v>
      </c>
      <c r="M144" s="175">
        <f>M145+M150</f>
        <v>0</v>
      </c>
      <c r="O144" s="181">
        <f t="shared" si="4"/>
        <v>0</v>
      </c>
      <c r="P144" s="181">
        <f t="shared" si="4"/>
        <v>0</v>
      </c>
      <c r="Q144" s="181" t="e">
        <f t="shared" si="5"/>
        <v>#DIV/0!</v>
      </c>
      <c r="R144" s="181" t="e">
        <f t="shared" si="5"/>
        <v>#DIV/0!</v>
      </c>
      <c r="W144" s="350">
        <f>W145+W150</f>
        <v>0</v>
      </c>
      <c r="X144" s="350">
        <f>X145+X150</f>
        <v>0</v>
      </c>
    </row>
    <row r="145" spans="1:24" ht="18" hidden="1">
      <c r="A145" s="330" t="s">
        <v>11</v>
      </c>
      <c r="B145" s="330"/>
      <c r="C145" s="341" t="s">
        <v>188</v>
      </c>
      <c r="D145" s="342" t="s">
        <v>188</v>
      </c>
      <c r="E145" s="341" t="s">
        <v>191</v>
      </c>
      <c r="F145" s="341" t="s">
        <v>157</v>
      </c>
      <c r="G145" s="342" t="s">
        <v>320</v>
      </c>
      <c r="H145" s="341"/>
      <c r="I145" s="350">
        <f>I146+I148</f>
        <v>0</v>
      </c>
      <c r="J145" s="350">
        <f>J146+J148</f>
        <v>0</v>
      </c>
      <c r="K145" s="309"/>
      <c r="L145" s="175">
        <f>L146+L148</f>
        <v>0</v>
      </c>
      <c r="M145" s="175">
        <f>M146+M148</f>
        <v>0</v>
      </c>
      <c r="O145" s="181">
        <f t="shared" si="4"/>
        <v>0</v>
      </c>
      <c r="P145" s="181">
        <f t="shared" si="4"/>
        <v>0</v>
      </c>
      <c r="Q145" s="181" t="e">
        <f t="shared" si="5"/>
        <v>#DIV/0!</v>
      </c>
      <c r="R145" s="181" t="e">
        <f t="shared" si="5"/>
        <v>#DIV/0!</v>
      </c>
      <c r="W145" s="350">
        <f>W146+W148</f>
        <v>0</v>
      </c>
      <c r="X145" s="350">
        <f>X146+X148</f>
        <v>0</v>
      </c>
    </row>
    <row r="146" spans="1:24" ht="47.25" hidden="1">
      <c r="A146" s="329" t="s">
        <v>321</v>
      </c>
      <c r="B146" s="329"/>
      <c r="C146" s="342" t="s">
        <v>188</v>
      </c>
      <c r="D146" s="342" t="s">
        <v>188</v>
      </c>
      <c r="E146" s="342" t="s">
        <v>191</v>
      </c>
      <c r="F146" s="342" t="s">
        <v>157</v>
      </c>
      <c r="G146" s="342" t="s">
        <v>322</v>
      </c>
      <c r="H146" s="341"/>
      <c r="I146" s="349">
        <f>I147</f>
        <v>0</v>
      </c>
      <c r="J146" s="349">
        <f>J147</f>
        <v>0</v>
      </c>
      <c r="K146" s="309"/>
      <c r="L146" s="174">
        <f>L147</f>
        <v>0</v>
      </c>
      <c r="M146" s="174">
        <f>M147</f>
        <v>0</v>
      </c>
      <c r="O146" s="181">
        <f t="shared" si="4"/>
        <v>0</v>
      </c>
      <c r="P146" s="181">
        <f t="shared" si="4"/>
        <v>0</v>
      </c>
      <c r="Q146" s="181" t="e">
        <f t="shared" si="5"/>
        <v>#DIV/0!</v>
      </c>
      <c r="R146" s="181" t="e">
        <f t="shared" si="5"/>
        <v>#DIV/0!</v>
      </c>
      <c r="W146" s="349">
        <f>W147</f>
        <v>0</v>
      </c>
      <c r="X146" s="349">
        <f>X147</f>
        <v>0</v>
      </c>
    </row>
    <row r="147" spans="1:24" ht="39.75" customHeight="1" hidden="1">
      <c r="A147" s="347" t="s">
        <v>71</v>
      </c>
      <c r="B147" s="347"/>
      <c r="C147" s="342" t="s">
        <v>188</v>
      </c>
      <c r="D147" s="342" t="s">
        <v>188</v>
      </c>
      <c r="E147" s="342" t="s">
        <v>191</v>
      </c>
      <c r="F147" s="342" t="s">
        <v>157</v>
      </c>
      <c r="G147" s="342" t="s">
        <v>322</v>
      </c>
      <c r="H147" s="342" t="s">
        <v>225</v>
      </c>
      <c r="I147" s="395"/>
      <c r="J147" s="395"/>
      <c r="K147" s="309"/>
      <c r="L147" s="182"/>
      <c r="M147" s="182"/>
      <c r="O147" s="181">
        <f t="shared" si="4"/>
        <v>0</v>
      </c>
      <c r="P147" s="181">
        <f t="shared" si="4"/>
        <v>0</v>
      </c>
      <c r="Q147" s="181" t="e">
        <f t="shared" si="5"/>
        <v>#DIV/0!</v>
      </c>
      <c r="R147" s="181" t="e">
        <f t="shared" si="5"/>
        <v>#DIV/0!</v>
      </c>
      <c r="W147" s="395"/>
      <c r="X147" s="395"/>
    </row>
    <row r="148" spans="1:24" ht="20.25" customHeight="1" hidden="1">
      <c r="A148" s="329" t="s">
        <v>260</v>
      </c>
      <c r="B148" s="329"/>
      <c r="C148" s="342" t="s">
        <v>188</v>
      </c>
      <c r="D148" s="342" t="s">
        <v>188</v>
      </c>
      <c r="E148" s="342" t="s">
        <v>191</v>
      </c>
      <c r="F148" s="342" t="s">
        <v>157</v>
      </c>
      <c r="G148" s="342" t="s">
        <v>261</v>
      </c>
      <c r="H148" s="342"/>
      <c r="I148" s="395">
        <f>I149</f>
        <v>0</v>
      </c>
      <c r="J148" s="395">
        <f>J149</f>
        <v>0</v>
      </c>
      <c r="K148" s="309"/>
      <c r="L148" s="182">
        <f>L149</f>
        <v>0</v>
      </c>
      <c r="M148" s="182">
        <f>M149</f>
        <v>0</v>
      </c>
      <c r="O148" s="181">
        <f t="shared" si="4"/>
        <v>0</v>
      </c>
      <c r="P148" s="181">
        <f t="shared" si="4"/>
        <v>0</v>
      </c>
      <c r="Q148" s="181" t="e">
        <f t="shared" si="5"/>
        <v>#DIV/0!</v>
      </c>
      <c r="R148" s="181" t="e">
        <f t="shared" si="5"/>
        <v>#DIV/0!</v>
      </c>
      <c r="W148" s="395">
        <f>W149</f>
        <v>0</v>
      </c>
      <c r="X148" s="395">
        <f>X149</f>
        <v>0</v>
      </c>
    </row>
    <row r="149" spans="1:24" ht="39.75" customHeight="1" hidden="1">
      <c r="A149" s="329" t="s">
        <v>254</v>
      </c>
      <c r="B149" s="329"/>
      <c r="C149" s="342" t="s">
        <v>188</v>
      </c>
      <c r="D149" s="342" t="s">
        <v>188</v>
      </c>
      <c r="E149" s="342" t="s">
        <v>191</v>
      </c>
      <c r="F149" s="342" t="s">
        <v>157</v>
      </c>
      <c r="G149" s="342" t="s">
        <v>261</v>
      </c>
      <c r="H149" s="342" t="s">
        <v>160</v>
      </c>
      <c r="I149" s="395"/>
      <c r="J149" s="395"/>
      <c r="K149" s="309"/>
      <c r="L149" s="182"/>
      <c r="M149" s="182"/>
      <c r="O149" s="181">
        <f t="shared" si="4"/>
        <v>0</v>
      </c>
      <c r="P149" s="181">
        <f t="shared" si="4"/>
        <v>0</v>
      </c>
      <c r="Q149" s="181" t="e">
        <f t="shared" si="5"/>
        <v>#DIV/0!</v>
      </c>
      <c r="R149" s="181" t="e">
        <f t="shared" si="5"/>
        <v>#DIV/0!</v>
      </c>
      <c r="W149" s="395"/>
      <c r="X149" s="395"/>
    </row>
    <row r="150" spans="1:24" ht="43.5" customHeight="1" hidden="1">
      <c r="A150" s="62" t="s">
        <v>278</v>
      </c>
      <c r="B150" s="396"/>
      <c r="C150" s="397" t="s">
        <v>188</v>
      </c>
      <c r="D150" s="342" t="s">
        <v>188</v>
      </c>
      <c r="E150" s="397" t="s">
        <v>191</v>
      </c>
      <c r="F150" s="397" t="s">
        <v>157</v>
      </c>
      <c r="G150" s="398" t="s">
        <v>355</v>
      </c>
      <c r="H150" s="397"/>
      <c r="I150" s="387">
        <f>I152</f>
        <v>0</v>
      </c>
      <c r="J150" s="387">
        <f>J152</f>
        <v>0</v>
      </c>
      <c r="K150" s="309"/>
      <c r="L150" s="183">
        <f>L152</f>
        <v>0</v>
      </c>
      <c r="M150" s="183">
        <f>M152</f>
        <v>0</v>
      </c>
      <c r="O150" s="181">
        <f t="shared" si="4"/>
        <v>0</v>
      </c>
      <c r="P150" s="181">
        <f t="shared" si="4"/>
        <v>0</v>
      </c>
      <c r="Q150" s="181" t="e">
        <f t="shared" si="5"/>
        <v>#DIV/0!</v>
      </c>
      <c r="R150" s="181" t="e">
        <f t="shared" si="5"/>
        <v>#DIV/0!</v>
      </c>
      <c r="W150" s="387">
        <f>W152</f>
        <v>0</v>
      </c>
      <c r="X150" s="387">
        <f>X152</f>
        <v>0</v>
      </c>
    </row>
    <row r="151" spans="1:24" ht="47.25" hidden="1">
      <c r="A151" s="62" t="s">
        <v>278</v>
      </c>
      <c r="B151" s="62"/>
      <c r="C151" s="342" t="s">
        <v>188</v>
      </c>
      <c r="D151" s="342" t="s">
        <v>188</v>
      </c>
      <c r="E151" s="342" t="s">
        <v>191</v>
      </c>
      <c r="F151" s="342" t="s">
        <v>157</v>
      </c>
      <c r="G151" s="399" t="s">
        <v>39</v>
      </c>
      <c r="H151" s="342"/>
      <c r="I151" s="349">
        <f>I152</f>
        <v>0</v>
      </c>
      <c r="J151" s="349">
        <f>J152</f>
        <v>0</v>
      </c>
      <c r="K151" s="309"/>
      <c r="L151" s="174">
        <f>L152</f>
        <v>0</v>
      </c>
      <c r="M151" s="174">
        <f>M152</f>
        <v>0</v>
      </c>
      <c r="O151" s="181">
        <f t="shared" si="4"/>
        <v>0</v>
      </c>
      <c r="P151" s="181">
        <f t="shared" si="4"/>
        <v>0</v>
      </c>
      <c r="Q151" s="181" t="e">
        <f t="shared" si="5"/>
        <v>#DIV/0!</v>
      </c>
      <c r="R151" s="181" t="e">
        <f t="shared" si="5"/>
        <v>#DIV/0!</v>
      </c>
      <c r="W151" s="349">
        <f>W152</f>
        <v>0</v>
      </c>
      <c r="X151" s="349">
        <f>X152</f>
        <v>0</v>
      </c>
    </row>
    <row r="152" spans="1:24" ht="47.25" hidden="1">
      <c r="A152" s="400" t="s">
        <v>226</v>
      </c>
      <c r="B152" s="400"/>
      <c r="C152" s="342" t="s">
        <v>188</v>
      </c>
      <c r="D152" s="342" t="s">
        <v>188</v>
      </c>
      <c r="E152" s="342" t="s">
        <v>191</v>
      </c>
      <c r="F152" s="342" t="s">
        <v>157</v>
      </c>
      <c r="G152" s="399" t="s">
        <v>39</v>
      </c>
      <c r="H152" s="342" t="s">
        <v>225</v>
      </c>
      <c r="I152" s="349"/>
      <c r="J152" s="349"/>
      <c r="K152" s="308"/>
      <c r="L152" s="174"/>
      <c r="M152" s="174"/>
      <c r="O152" s="181">
        <f t="shared" si="4"/>
        <v>0</v>
      </c>
      <c r="P152" s="181">
        <f t="shared" si="4"/>
        <v>0</v>
      </c>
      <c r="Q152" s="181" t="e">
        <f t="shared" si="5"/>
        <v>#DIV/0!</v>
      </c>
      <c r="R152" s="181" t="e">
        <f t="shared" si="5"/>
        <v>#DIV/0!</v>
      </c>
      <c r="W152" s="349"/>
      <c r="X152" s="349"/>
    </row>
    <row r="153" spans="1:24" s="9" customFormat="1" ht="18">
      <c r="A153" s="344" t="s">
        <v>193</v>
      </c>
      <c r="B153" s="344"/>
      <c r="C153" s="341" t="s">
        <v>188</v>
      </c>
      <c r="D153" s="342" t="s">
        <v>188</v>
      </c>
      <c r="E153" s="341" t="s">
        <v>191</v>
      </c>
      <c r="F153" s="341" t="s">
        <v>158</v>
      </c>
      <c r="G153" s="341"/>
      <c r="H153" s="341"/>
      <c r="I153" s="350">
        <f>I156</f>
        <v>342.5</v>
      </c>
      <c r="J153" s="350">
        <f>J156</f>
        <v>125</v>
      </c>
      <c r="K153" s="313"/>
      <c r="L153" s="175">
        <f>L154</f>
        <v>100</v>
      </c>
      <c r="M153" s="175">
        <f>M154</f>
        <v>100</v>
      </c>
      <c r="O153" s="181">
        <f t="shared" si="4"/>
        <v>242.5</v>
      </c>
      <c r="P153" s="181">
        <f t="shared" si="4"/>
        <v>25</v>
      </c>
      <c r="Q153" s="181">
        <f t="shared" si="5"/>
        <v>342.5</v>
      </c>
      <c r="R153" s="181">
        <f t="shared" si="5"/>
        <v>125</v>
      </c>
      <c r="W153" s="350">
        <f>W156</f>
        <v>740</v>
      </c>
      <c r="X153" s="350">
        <f>X156</f>
        <v>359.03</v>
      </c>
    </row>
    <row r="154" spans="1:24" ht="16.5" customHeight="1" hidden="1">
      <c r="A154" s="330" t="s">
        <v>11</v>
      </c>
      <c r="B154" s="330"/>
      <c r="C154" s="341" t="s">
        <v>188</v>
      </c>
      <c r="D154" s="342" t="s">
        <v>188</v>
      </c>
      <c r="E154" s="341" t="s">
        <v>191</v>
      </c>
      <c r="F154" s="341" t="s">
        <v>158</v>
      </c>
      <c r="G154" s="342" t="s">
        <v>320</v>
      </c>
      <c r="H154" s="342"/>
      <c r="I154" s="349">
        <f>I155</f>
        <v>342.5</v>
      </c>
      <c r="J154" s="349">
        <f>J155</f>
        <v>0</v>
      </c>
      <c r="K154" s="308"/>
      <c r="L154" s="174">
        <f>L155</f>
        <v>100</v>
      </c>
      <c r="M154" s="174">
        <f>M155</f>
        <v>100</v>
      </c>
      <c r="O154" s="181">
        <f t="shared" si="4"/>
        <v>242.5</v>
      </c>
      <c r="P154" s="181">
        <f t="shared" si="4"/>
        <v>-100</v>
      </c>
      <c r="Q154" s="181">
        <f t="shared" si="5"/>
        <v>342.5</v>
      </c>
      <c r="R154" s="181">
        <f t="shared" si="5"/>
        <v>0</v>
      </c>
      <c r="W154" s="349">
        <f>W155</f>
        <v>740</v>
      </c>
      <c r="X154" s="349">
        <f>X155</f>
        <v>359.03</v>
      </c>
    </row>
    <row r="155" spans="1:24" ht="18" hidden="1">
      <c r="A155" s="344" t="s">
        <v>193</v>
      </c>
      <c r="B155" s="344"/>
      <c r="C155" s="341" t="s">
        <v>188</v>
      </c>
      <c r="D155" s="342" t="s">
        <v>188</v>
      </c>
      <c r="E155" s="341" t="s">
        <v>191</v>
      </c>
      <c r="F155" s="341" t="s">
        <v>158</v>
      </c>
      <c r="G155" s="341"/>
      <c r="H155" s="341"/>
      <c r="I155" s="350">
        <f>I159</f>
        <v>342.5</v>
      </c>
      <c r="J155" s="350">
        <f>J159</f>
        <v>0</v>
      </c>
      <c r="K155" s="308"/>
      <c r="L155" s="175">
        <f>L159</f>
        <v>100</v>
      </c>
      <c r="M155" s="175">
        <f>M159</f>
        <v>100</v>
      </c>
      <c r="O155" s="181">
        <f t="shared" si="4"/>
        <v>242.5</v>
      </c>
      <c r="P155" s="181">
        <f t="shared" si="4"/>
        <v>-100</v>
      </c>
      <c r="Q155" s="181">
        <f t="shared" si="5"/>
        <v>342.5</v>
      </c>
      <c r="R155" s="181">
        <f t="shared" si="5"/>
        <v>0</v>
      </c>
      <c r="W155" s="350">
        <f>W159</f>
        <v>740</v>
      </c>
      <c r="X155" s="350">
        <f>X159</f>
        <v>359.03</v>
      </c>
    </row>
    <row r="156" spans="1:24" ht="31.5">
      <c r="A156" s="329" t="s">
        <v>534</v>
      </c>
      <c r="B156" s="344"/>
      <c r="C156" s="341" t="s">
        <v>188</v>
      </c>
      <c r="D156" s="342" t="s">
        <v>188</v>
      </c>
      <c r="E156" s="360">
        <v>5</v>
      </c>
      <c r="F156" s="360">
        <v>2</v>
      </c>
      <c r="G156" s="401">
        <v>3500000000</v>
      </c>
      <c r="H156" s="402"/>
      <c r="I156" s="350">
        <f>I157</f>
        <v>342.5</v>
      </c>
      <c r="J156" s="350">
        <f>J157</f>
        <v>125</v>
      </c>
      <c r="K156" s="308"/>
      <c r="L156" s="175"/>
      <c r="M156" s="175"/>
      <c r="O156" s="181"/>
      <c r="P156" s="181"/>
      <c r="Q156" s="181"/>
      <c r="R156" s="181"/>
      <c r="W156" s="350">
        <f aca="true" t="shared" si="9" ref="W156:X158">W157</f>
        <v>740</v>
      </c>
      <c r="X156" s="350">
        <f t="shared" si="9"/>
        <v>359.03</v>
      </c>
    </row>
    <row r="157" spans="1:24" ht="34.5" customHeight="1">
      <c r="A157" s="326" t="s">
        <v>535</v>
      </c>
      <c r="B157" s="344"/>
      <c r="C157" s="341" t="s">
        <v>188</v>
      </c>
      <c r="D157" s="342" t="s">
        <v>188</v>
      </c>
      <c r="E157" s="360">
        <v>5</v>
      </c>
      <c r="F157" s="360">
        <v>2</v>
      </c>
      <c r="G157" s="401">
        <v>3500200000</v>
      </c>
      <c r="H157" s="402"/>
      <c r="I157" s="350">
        <f>I158</f>
        <v>342.5</v>
      </c>
      <c r="J157" s="350">
        <f>J158</f>
        <v>125</v>
      </c>
      <c r="K157" s="308"/>
      <c r="L157" s="175"/>
      <c r="M157" s="175"/>
      <c r="O157" s="181"/>
      <c r="P157" s="181"/>
      <c r="Q157" s="181"/>
      <c r="R157" s="181"/>
      <c r="W157" s="350">
        <f t="shared" si="9"/>
        <v>740</v>
      </c>
      <c r="X157" s="350">
        <f t="shared" si="9"/>
        <v>359.03</v>
      </c>
    </row>
    <row r="158" spans="1:24" ht="18">
      <c r="A158" s="326" t="s">
        <v>536</v>
      </c>
      <c r="B158" s="344"/>
      <c r="C158" s="341" t="s">
        <v>188</v>
      </c>
      <c r="D158" s="342" t="s">
        <v>188</v>
      </c>
      <c r="E158" s="360">
        <v>5</v>
      </c>
      <c r="F158" s="360">
        <v>2</v>
      </c>
      <c r="G158" s="401">
        <v>3500211200</v>
      </c>
      <c r="H158" s="402"/>
      <c r="I158" s="350">
        <f>I159</f>
        <v>342.5</v>
      </c>
      <c r="J158" s="350">
        <v>125</v>
      </c>
      <c r="K158" s="308"/>
      <c r="L158" s="175"/>
      <c r="M158" s="175"/>
      <c r="O158" s="181"/>
      <c r="P158" s="181"/>
      <c r="Q158" s="181"/>
      <c r="R158" s="181"/>
      <c r="W158" s="350">
        <f t="shared" si="9"/>
        <v>740</v>
      </c>
      <c r="X158" s="350">
        <f t="shared" si="9"/>
        <v>359.03</v>
      </c>
    </row>
    <row r="159" spans="1:24" ht="31.5">
      <c r="A159" s="329" t="s">
        <v>254</v>
      </c>
      <c r="B159" s="332"/>
      <c r="C159" s="359">
        <v>950</v>
      </c>
      <c r="D159" s="342" t="s">
        <v>188</v>
      </c>
      <c r="E159" s="360">
        <v>5</v>
      </c>
      <c r="F159" s="360">
        <v>2</v>
      </c>
      <c r="G159" s="401">
        <v>3500211200</v>
      </c>
      <c r="H159" s="362">
        <v>200</v>
      </c>
      <c r="I159" s="345">
        <v>342.5</v>
      </c>
      <c r="J159" s="345">
        <f>J160</f>
        <v>0</v>
      </c>
      <c r="K159" s="308"/>
      <c r="L159" s="172">
        <f aca="true" t="shared" si="10" ref="L159:M161">L160</f>
        <v>100</v>
      </c>
      <c r="M159" s="172">
        <f t="shared" si="10"/>
        <v>100</v>
      </c>
      <c r="O159" s="181">
        <f aca="true" t="shared" si="11" ref="O159:P246">I159-L159</f>
        <v>242.5</v>
      </c>
      <c r="P159" s="181">
        <f t="shared" si="11"/>
        <v>-100</v>
      </c>
      <c r="Q159" s="181">
        <f aca="true" t="shared" si="12" ref="Q159:R246">I159/L159*100</f>
        <v>342.5</v>
      </c>
      <c r="R159" s="181">
        <f t="shared" si="12"/>
        <v>0</v>
      </c>
      <c r="W159" s="345">
        <v>740</v>
      </c>
      <c r="X159" s="345">
        <v>359.03</v>
      </c>
    </row>
    <row r="160" spans="1:24" ht="78.75" hidden="1">
      <c r="A160" s="332" t="s">
        <v>270</v>
      </c>
      <c r="B160" s="332"/>
      <c r="C160" s="359">
        <v>950</v>
      </c>
      <c r="D160" s="342" t="s">
        <v>188</v>
      </c>
      <c r="E160" s="360">
        <v>5</v>
      </c>
      <c r="F160" s="360">
        <v>2</v>
      </c>
      <c r="G160" s="361">
        <v>8801000000</v>
      </c>
      <c r="H160" s="362" t="s">
        <v>333</v>
      </c>
      <c r="I160" s="346">
        <f>I161</f>
        <v>0</v>
      </c>
      <c r="J160" s="346">
        <f>J161</f>
        <v>0</v>
      </c>
      <c r="K160" s="308"/>
      <c r="L160" s="173">
        <f t="shared" si="10"/>
        <v>100</v>
      </c>
      <c r="M160" s="173">
        <f t="shared" si="10"/>
        <v>100</v>
      </c>
      <c r="O160" s="181">
        <f t="shared" si="11"/>
        <v>-100</v>
      </c>
      <c r="P160" s="181">
        <f t="shared" si="11"/>
        <v>-100</v>
      </c>
      <c r="Q160" s="181">
        <f t="shared" si="12"/>
        <v>0</v>
      </c>
      <c r="R160" s="181">
        <f t="shared" si="12"/>
        <v>0</v>
      </c>
      <c r="W160" s="346">
        <f>W161</f>
        <v>0</v>
      </c>
      <c r="X160" s="346">
        <f>X161</f>
        <v>0</v>
      </c>
    </row>
    <row r="161" spans="1:24" ht="18" hidden="1">
      <c r="A161" s="332" t="s">
        <v>342</v>
      </c>
      <c r="B161" s="332"/>
      <c r="C161" s="359">
        <v>950</v>
      </c>
      <c r="D161" s="342" t="s">
        <v>188</v>
      </c>
      <c r="E161" s="360">
        <v>5</v>
      </c>
      <c r="F161" s="360">
        <v>2</v>
      </c>
      <c r="G161" s="361">
        <v>8801000001</v>
      </c>
      <c r="H161" s="362" t="s">
        <v>333</v>
      </c>
      <c r="I161" s="345">
        <f>I162</f>
        <v>0</v>
      </c>
      <c r="J161" s="345">
        <f>J162</f>
        <v>0</v>
      </c>
      <c r="K161" s="308"/>
      <c r="L161" s="172">
        <f t="shared" si="10"/>
        <v>100</v>
      </c>
      <c r="M161" s="172">
        <f t="shared" si="10"/>
        <v>100</v>
      </c>
      <c r="O161" s="181">
        <f t="shared" si="11"/>
        <v>-100</v>
      </c>
      <c r="P161" s="181">
        <f t="shared" si="11"/>
        <v>-100</v>
      </c>
      <c r="Q161" s="181">
        <f t="shared" si="12"/>
        <v>0</v>
      </c>
      <c r="R161" s="181">
        <f t="shared" si="12"/>
        <v>0</v>
      </c>
      <c r="W161" s="345">
        <f>W162</f>
        <v>0</v>
      </c>
      <c r="X161" s="345">
        <f>X162</f>
        <v>0</v>
      </c>
    </row>
    <row r="162" spans="1:24" ht="31.5" hidden="1">
      <c r="A162" s="332" t="s">
        <v>254</v>
      </c>
      <c r="B162" s="332"/>
      <c r="C162" s="359">
        <v>950</v>
      </c>
      <c r="D162" s="342" t="s">
        <v>188</v>
      </c>
      <c r="E162" s="360">
        <v>5</v>
      </c>
      <c r="F162" s="360">
        <v>2</v>
      </c>
      <c r="G162" s="361">
        <v>8801000001</v>
      </c>
      <c r="H162" s="362" t="s">
        <v>160</v>
      </c>
      <c r="I162" s="345">
        <v>0</v>
      </c>
      <c r="J162" s="371">
        <v>0</v>
      </c>
      <c r="K162" s="308"/>
      <c r="L162" s="172">
        <v>100</v>
      </c>
      <c r="M162" s="184">
        <v>100</v>
      </c>
      <c r="O162" s="181">
        <f t="shared" si="11"/>
        <v>-100</v>
      </c>
      <c r="P162" s="181">
        <f t="shared" si="11"/>
        <v>-100</v>
      </c>
      <c r="Q162" s="181">
        <f t="shared" si="12"/>
        <v>0</v>
      </c>
      <c r="R162" s="181">
        <f t="shared" si="12"/>
        <v>0</v>
      </c>
      <c r="W162" s="345">
        <v>0</v>
      </c>
      <c r="X162" s="345">
        <v>0</v>
      </c>
    </row>
    <row r="163" spans="1:24" s="9" customFormat="1" ht="18">
      <c r="A163" s="344" t="s">
        <v>194</v>
      </c>
      <c r="B163" s="344"/>
      <c r="C163" s="341" t="s">
        <v>188</v>
      </c>
      <c r="D163" s="342" t="s">
        <v>188</v>
      </c>
      <c r="E163" s="341" t="s">
        <v>191</v>
      </c>
      <c r="F163" s="341" t="s">
        <v>167</v>
      </c>
      <c r="G163" s="341"/>
      <c r="H163" s="341"/>
      <c r="I163" s="350">
        <f>I164+I178+I199</f>
        <v>6787.555</v>
      </c>
      <c r="J163" s="350">
        <f>J187</f>
        <v>7.5</v>
      </c>
      <c r="K163" s="311"/>
      <c r="L163" s="175">
        <f>L187</f>
        <v>0</v>
      </c>
      <c r="M163" s="175">
        <f>M187</f>
        <v>0</v>
      </c>
      <c r="O163" s="181">
        <f t="shared" si="11"/>
        <v>6787.555</v>
      </c>
      <c r="P163" s="181">
        <f t="shared" si="11"/>
        <v>7.5</v>
      </c>
      <c r="Q163" s="181" t="e">
        <f t="shared" si="12"/>
        <v>#DIV/0!</v>
      </c>
      <c r="R163" s="181" t="e">
        <f t="shared" si="12"/>
        <v>#DIV/0!</v>
      </c>
      <c r="W163" s="350">
        <f>W164+W178+W199</f>
        <v>727.17</v>
      </c>
      <c r="X163" s="350">
        <f>X164+X178+X199</f>
        <v>852.05</v>
      </c>
    </row>
    <row r="164" spans="1:24" s="9" customFormat="1" ht="31.5">
      <c r="A164" s="329" t="s">
        <v>534</v>
      </c>
      <c r="B164" s="344"/>
      <c r="C164" s="342" t="s">
        <v>188</v>
      </c>
      <c r="D164" s="342" t="s">
        <v>188</v>
      </c>
      <c r="E164" s="341" t="s">
        <v>191</v>
      </c>
      <c r="F164" s="341" t="s">
        <v>167</v>
      </c>
      <c r="G164" s="342" t="s">
        <v>320</v>
      </c>
      <c r="H164" s="341"/>
      <c r="I164" s="350">
        <f>I165</f>
        <v>725.88</v>
      </c>
      <c r="J164" s="350">
        <f>J165</f>
        <v>681.4000000000001</v>
      </c>
      <c r="K164" s="311"/>
      <c r="L164" s="270"/>
      <c r="M164" s="270"/>
      <c r="O164" s="271"/>
      <c r="P164" s="271"/>
      <c r="Q164" s="271"/>
      <c r="R164" s="271"/>
      <c r="W164" s="350">
        <f>W165</f>
        <v>727.17</v>
      </c>
      <c r="X164" s="350">
        <f>X165</f>
        <v>852.05</v>
      </c>
    </row>
    <row r="165" spans="1:24" s="9" customFormat="1" ht="31.5">
      <c r="A165" s="333" t="s">
        <v>537</v>
      </c>
      <c r="B165" s="344"/>
      <c r="C165" s="342" t="s">
        <v>188</v>
      </c>
      <c r="D165" s="342" t="s">
        <v>188</v>
      </c>
      <c r="E165" s="342" t="s">
        <v>191</v>
      </c>
      <c r="F165" s="342" t="s">
        <v>167</v>
      </c>
      <c r="G165" s="342" t="s">
        <v>538</v>
      </c>
      <c r="H165" s="342"/>
      <c r="I165" s="349">
        <f>I168+I170+I172+I176+I174</f>
        <v>725.88</v>
      </c>
      <c r="J165" s="349">
        <f>J168+J170+J172+J176+J190</f>
        <v>681.4000000000001</v>
      </c>
      <c r="K165" s="311"/>
      <c r="L165" s="270"/>
      <c r="M165" s="270"/>
      <c r="O165" s="271"/>
      <c r="P165" s="271"/>
      <c r="Q165" s="271"/>
      <c r="R165" s="271"/>
      <c r="W165" s="349">
        <f>W168+W170+W172+W176+W174</f>
        <v>727.17</v>
      </c>
      <c r="X165" s="349">
        <f>X168+X170+X172+X176+X174</f>
        <v>852.05</v>
      </c>
    </row>
    <row r="166" spans="1:24" s="9" customFormat="1" ht="31.5" hidden="1">
      <c r="A166" s="329" t="s">
        <v>534</v>
      </c>
      <c r="B166" s="344"/>
      <c r="C166" s="342"/>
      <c r="D166" s="342" t="s">
        <v>188</v>
      </c>
      <c r="E166" s="342" t="s">
        <v>191</v>
      </c>
      <c r="F166" s="342" t="s">
        <v>167</v>
      </c>
      <c r="G166" s="342"/>
      <c r="H166" s="342"/>
      <c r="I166" s="349"/>
      <c r="J166" s="349"/>
      <c r="K166" s="311"/>
      <c r="L166" s="270"/>
      <c r="M166" s="270"/>
      <c r="O166" s="271"/>
      <c r="P166" s="271"/>
      <c r="Q166" s="271"/>
      <c r="R166" s="271"/>
      <c r="W166" s="349"/>
      <c r="X166" s="349"/>
    </row>
    <row r="167" spans="1:24" s="9" customFormat="1" ht="18" hidden="1">
      <c r="A167" s="328"/>
      <c r="B167" s="344"/>
      <c r="C167" s="342"/>
      <c r="D167" s="342" t="s">
        <v>188</v>
      </c>
      <c r="E167" s="342"/>
      <c r="F167" s="342"/>
      <c r="G167" s="342"/>
      <c r="H167" s="342"/>
      <c r="I167" s="349"/>
      <c r="J167" s="349"/>
      <c r="K167" s="311"/>
      <c r="L167" s="270"/>
      <c r="M167" s="270"/>
      <c r="O167" s="271"/>
      <c r="P167" s="271"/>
      <c r="Q167" s="271"/>
      <c r="R167" s="271"/>
      <c r="W167" s="349"/>
      <c r="X167" s="349"/>
    </row>
    <row r="168" spans="1:24" s="9" customFormat="1" ht="18">
      <c r="A168" s="344" t="s">
        <v>195</v>
      </c>
      <c r="B168" s="344"/>
      <c r="C168" s="342" t="s">
        <v>188</v>
      </c>
      <c r="D168" s="342" t="s">
        <v>188</v>
      </c>
      <c r="E168" s="341" t="s">
        <v>191</v>
      </c>
      <c r="F168" s="341" t="s">
        <v>167</v>
      </c>
      <c r="G168" s="342" t="s">
        <v>539</v>
      </c>
      <c r="H168" s="342"/>
      <c r="I168" s="349">
        <f>I169</f>
        <v>116</v>
      </c>
      <c r="J168" s="349">
        <f>J169</f>
        <v>230.6</v>
      </c>
      <c r="K168" s="311"/>
      <c r="L168" s="270"/>
      <c r="M168" s="270"/>
      <c r="O168" s="271"/>
      <c r="P168" s="271"/>
      <c r="Q168" s="271"/>
      <c r="R168" s="271"/>
      <c r="W168" s="349">
        <f>W169</f>
        <v>56</v>
      </c>
      <c r="X168" s="349">
        <f>X169</f>
        <v>432.05</v>
      </c>
    </row>
    <row r="169" spans="1:24" s="9" customFormat="1" ht="31.5">
      <c r="A169" s="329" t="s">
        <v>254</v>
      </c>
      <c r="B169" s="344"/>
      <c r="C169" s="342" t="s">
        <v>188</v>
      </c>
      <c r="D169" s="342" t="s">
        <v>188</v>
      </c>
      <c r="E169" s="342" t="s">
        <v>191</v>
      </c>
      <c r="F169" s="342" t="s">
        <v>167</v>
      </c>
      <c r="G169" s="342" t="s">
        <v>539</v>
      </c>
      <c r="H169" s="342" t="s">
        <v>160</v>
      </c>
      <c r="I169" s="349">
        <v>116</v>
      </c>
      <c r="J169" s="349">
        <v>230.6</v>
      </c>
      <c r="K169" s="311"/>
      <c r="L169" s="270"/>
      <c r="M169" s="270"/>
      <c r="O169" s="271"/>
      <c r="P169" s="271"/>
      <c r="Q169" s="271"/>
      <c r="R169" s="271"/>
      <c r="W169" s="349">
        <v>56</v>
      </c>
      <c r="X169" s="349">
        <v>432.05</v>
      </c>
    </row>
    <row r="170" spans="1:24" s="9" customFormat="1" ht="63" hidden="1">
      <c r="A170" s="330" t="s">
        <v>572</v>
      </c>
      <c r="B170" s="344"/>
      <c r="C170" s="342" t="s">
        <v>188</v>
      </c>
      <c r="D170" s="342" t="s">
        <v>188</v>
      </c>
      <c r="E170" s="341" t="s">
        <v>191</v>
      </c>
      <c r="F170" s="341" t="s">
        <v>167</v>
      </c>
      <c r="G170" s="342" t="s">
        <v>573</v>
      </c>
      <c r="H170" s="341"/>
      <c r="I170" s="350">
        <f>I171</f>
        <v>0</v>
      </c>
      <c r="J170" s="350">
        <f>J171</f>
        <v>0</v>
      </c>
      <c r="K170" s="311"/>
      <c r="L170" s="270"/>
      <c r="M170" s="270"/>
      <c r="O170" s="271"/>
      <c r="P170" s="271"/>
      <c r="Q170" s="271"/>
      <c r="R170" s="271"/>
      <c r="W170" s="350">
        <f>W171</f>
        <v>0</v>
      </c>
      <c r="X170" s="350">
        <f>X171</f>
        <v>0</v>
      </c>
    </row>
    <row r="171" spans="1:24" s="9" customFormat="1" ht="31.5" hidden="1">
      <c r="A171" s="328" t="s">
        <v>151</v>
      </c>
      <c r="B171" s="344"/>
      <c r="C171" s="342" t="s">
        <v>188</v>
      </c>
      <c r="D171" s="342" t="s">
        <v>188</v>
      </c>
      <c r="E171" s="342" t="s">
        <v>191</v>
      </c>
      <c r="F171" s="342" t="s">
        <v>167</v>
      </c>
      <c r="G171" s="342" t="s">
        <v>573</v>
      </c>
      <c r="H171" s="342" t="s">
        <v>160</v>
      </c>
      <c r="I171" s="345">
        <v>0</v>
      </c>
      <c r="J171" s="345">
        <v>0</v>
      </c>
      <c r="K171" s="311"/>
      <c r="L171" s="270"/>
      <c r="M171" s="270"/>
      <c r="O171" s="271"/>
      <c r="P171" s="271"/>
      <c r="Q171" s="271"/>
      <c r="R171" s="271"/>
      <c r="W171" s="345">
        <v>0</v>
      </c>
      <c r="X171" s="345">
        <v>0</v>
      </c>
    </row>
    <row r="172" spans="1:24" s="9" customFormat="1" ht="18" customHeight="1">
      <c r="A172" s="344" t="s">
        <v>52</v>
      </c>
      <c r="B172" s="344"/>
      <c r="C172" s="342" t="s">
        <v>188</v>
      </c>
      <c r="D172" s="342" t="s">
        <v>188</v>
      </c>
      <c r="E172" s="341" t="s">
        <v>191</v>
      </c>
      <c r="F172" s="341" t="s">
        <v>167</v>
      </c>
      <c r="G172" s="342" t="s">
        <v>540</v>
      </c>
      <c r="H172" s="341"/>
      <c r="I172" s="343">
        <f>I173</f>
        <v>100</v>
      </c>
      <c r="J172" s="343">
        <f>J173</f>
        <v>80</v>
      </c>
      <c r="K172" s="311"/>
      <c r="L172" s="270"/>
      <c r="M172" s="270"/>
      <c r="O172" s="271"/>
      <c r="P172" s="271"/>
      <c r="Q172" s="271"/>
      <c r="R172" s="271"/>
      <c r="W172" s="343">
        <f>W173</f>
        <v>251.17</v>
      </c>
      <c r="X172" s="343">
        <f>X173</f>
        <v>0</v>
      </c>
    </row>
    <row r="173" spans="1:24" s="9" customFormat="1" ht="31.5">
      <c r="A173" s="329" t="s">
        <v>151</v>
      </c>
      <c r="B173" s="344"/>
      <c r="C173" s="342" t="s">
        <v>188</v>
      </c>
      <c r="D173" s="342" t="s">
        <v>188</v>
      </c>
      <c r="E173" s="342" t="s">
        <v>191</v>
      </c>
      <c r="F173" s="342" t="s">
        <v>167</v>
      </c>
      <c r="G173" s="342" t="s">
        <v>540</v>
      </c>
      <c r="H173" s="342" t="s">
        <v>160</v>
      </c>
      <c r="I173" s="345">
        <v>100</v>
      </c>
      <c r="J173" s="345">
        <v>80</v>
      </c>
      <c r="K173" s="311"/>
      <c r="L173" s="270"/>
      <c r="M173" s="270"/>
      <c r="O173" s="271"/>
      <c r="P173" s="271"/>
      <c r="Q173" s="271"/>
      <c r="R173" s="271"/>
      <c r="W173" s="345">
        <v>251.17</v>
      </c>
      <c r="X173" s="345">
        <v>0</v>
      </c>
    </row>
    <row r="174" spans="1:24" s="9" customFormat="1" ht="40.5" customHeight="1" hidden="1">
      <c r="A174" s="403" t="s">
        <v>440</v>
      </c>
      <c r="B174" s="344"/>
      <c r="C174" s="342" t="s">
        <v>188</v>
      </c>
      <c r="D174" s="342" t="s">
        <v>188</v>
      </c>
      <c r="E174" s="342" t="s">
        <v>191</v>
      </c>
      <c r="F174" s="342" t="s">
        <v>167</v>
      </c>
      <c r="G174" s="404">
        <v>3505074110</v>
      </c>
      <c r="H174" s="404"/>
      <c r="I174" s="405">
        <v>0</v>
      </c>
      <c r="J174" s="345"/>
      <c r="K174" s="311"/>
      <c r="L174" s="270"/>
      <c r="M174" s="270"/>
      <c r="O174" s="271"/>
      <c r="P174" s="271"/>
      <c r="Q174" s="271"/>
      <c r="R174" s="271"/>
      <c r="W174" s="405">
        <v>0</v>
      </c>
      <c r="X174" s="405">
        <v>0</v>
      </c>
    </row>
    <row r="175" spans="1:24" s="9" customFormat="1" ht="31.5" hidden="1">
      <c r="A175" s="403" t="s">
        <v>151</v>
      </c>
      <c r="B175" s="344"/>
      <c r="C175" s="342"/>
      <c r="D175" s="342" t="s">
        <v>188</v>
      </c>
      <c r="E175" s="342" t="s">
        <v>191</v>
      </c>
      <c r="F175" s="342" t="s">
        <v>167</v>
      </c>
      <c r="G175" s="404">
        <v>3505074110</v>
      </c>
      <c r="H175" s="404">
        <v>200</v>
      </c>
      <c r="I175" s="405">
        <v>0</v>
      </c>
      <c r="J175" s="345"/>
      <c r="K175" s="311"/>
      <c r="L175" s="270"/>
      <c r="M175" s="270"/>
      <c r="O175" s="271"/>
      <c r="P175" s="271"/>
      <c r="Q175" s="271"/>
      <c r="R175" s="271"/>
      <c r="W175" s="405">
        <v>0</v>
      </c>
      <c r="X175" s="405">
        <v>0</v>
      </c>
    </row>
    <row r="176" spans="1:24" s="9" customFormat="1" ht="31.5">
      <c r="A176" s="406" t="s">
        <v>277</v>
      </c>
      <c r="B176" s="407"/>
      <c r="C176" s="397" t="s">
        <v>188</v>
      </c>
      <c r="D176" s="342" t="s">
        <v>188</v>
      </c>
      <c r="E176" s="397" t="s">
        <v>191</v>
      </c>
      <c r="F176" s="397" t="s">
        <v>167</v>
      </c>
      <c r="G176" s="342" t="s">
        <v>541</v>
      </c>
      <c r="H176" s="397"/>
      <c r="I176" s="345">
        <f>I177</f>
        <v>509.88</v>
      </c>
      <c r="J176" s="345">
        <f>J177</f>
        <v>363.3</v>
      </c>
      <c r="K176" s="311"/>
      <c r="L176" s="270"/>
      <c r="M176" s="270"/>
      <c r="O176" s="271"/>
      <c r="P176" s="271"/>
      <c r="Q176" s="271"/>
      <c r="R176" s="271"/>
      <c r="W176" s="345">
        <f>W177</f>
        <v>420</v>
      </c>
      <c r="X176" s="345">
        <f>X177</f>
        <v>420</v>
      </c>
    </row>
    <row r="177" spans="1:24" s="9" customFormat="1" ht="31.5">
      <c r="A177" s="408" t="s">
        <v>254</v>
      </c>
      <c r="B177" s="344"/>
      <c r="C177" s="342" t="s">
        <v>188</v>
      </c>
      <c r="D177" s="342" t="s">
        <v>188</v>
      </c>
      <c r="E177" s="342" t="s">
        <v>191</v>
      </c>
      <c r="F177" s="342" t="s">
        <v>167</v>
      </c>
      <c r="G177" s="342" t="s">
        <v>541</v>
      </c>
      <c r="H177" s="342" t="s">
        <v>160</v>
      </c>
      <c r="I177" s="345">
        <v>509.88</v>
      </c>
      <c r="J177" s="345">
        <v>363.3</v>
      </c>
      <c r="K177" s="311"/>
      <c r="L177" s="270"/>
      <c r="M177" s="270"/>
      <c r="O177" s="271"/>
      <c r="P177" s="271"/>
      <c r="Q177" s="271"/>
      <c r="R177" s="271"/>
      <c r="W177" s="345">
        <v>420</v>
      </c>
      <c r="X177" s="345">
        <v>420</v>
      </c>
    </row>
    <row r="178" spans="1:24" s="9" customFormat="1" ht="97.5" customHeight="1" hidden="1">
      <c r="A178" s="409" t="s">
        <v>416</v>
      </c>
      <c r="B178" s="344"/>
      <c r="C178" s="342" t="s">
        <v>188</v>
      </c>
      <c r="D178" s="342" t="s">
        <v>188</v>
      </c>
      <c r="E178" s="410" t="s">
        <v>191</v>
      </c>
      <c r="F178" s="410" t="s">
        <v>167</v>
      </c>
      <c r="G178" s="410" t="s">
        <v>418</v>
      </c>
      <c r="H178" s="410"/>
      <c r="I178" s="411">
        <f>I179</f>
        <v>0</v>
      </c>
      <c r="J178" s="411">
        <f>J179</f>
        <v>2488.1000000000004</v>
      </c>
      <c r="K178" s="311"/>
      <c r="L178" s="270"/>
      <c r="M178" s="270"/>
      <c r="O178" s="271"/>
      <c r="P178" s="271"/>
      <c r="Q178" s="271"/>
      <c r="R178" s="271"/>
      <c r="W178" s="411">
        <f>W179</f>
        <v>0</v>
      </c>
      <c r="X178" s="411">
        <f>X179</f>
        <v>0</v>
      </c>
    </row>
    <row r="179" spans="1:24" s="9" customFormat="1" ht="40.5" customHeight="1" hidden="1">
      <c r="A179" s="412" t="s">
        <v>441</v>
      </c>
      <c r="B179" s="344"/>
      <c r="C179" s="342" t="s">
        <v>188</v>
      </c>
      <c r="D179" s="342" t="s">
        <v>188</v>
      </c>
      <c r="E179" s="410" t="s">
        <v>191</v>
      </c>
      <c r="F179" s="410" t="s">
        <v>167</v>
      </c>
      <c r="G179" s="410" t="s">
        <v>420</v>
      </c>
      <c r="H179" s="410"/>
      <c r="I179" s="411">
        <f>I182</f>
        <v>0</v>
      </c>
      <c r="J179" s="411">
        <f>J182+J184+J180</f>
        <v>2488.1000000000004</v>
      </c>
      <c r="K179" s="311"/>
      <c r="L179" s="270"/>
      <c r="M179" s="270"/>
      <c r="O179" s="271"/>
      <c r="P179" s="271"/>
      <c r="Q179" s="271"/>
      <c r="R179" s="271"/>
      <c r="W179" s="411">
        <f>W182</f>
        <v>0</v>
      </c>
      <c r="X179" s="411">
        <f>X182</f>
        <v>0</v>
      </c>
    </row>
    <row r="180" spans="1:24" s="9" customFormat="1" ht="47.25" hidden="1">
      <c r="A180" s="412" t="s">
        <v>442</v>
      </c>
      <c r="B180" s="344"/>
      <c r="C180" s="342" t="s">
        <v>188</v>
      </c>
      <c r="D180" s="342" t="s">
        <v>188</v>
      </c>
      <c r="E180" s="410" t="s">
        <v>191</v>
      </c>
      <c r="F180" s="410" t="s">
        <v>167</v>
      </c>
      <c r="G180" s="410" t="s">
        <v>421</v>
      </c>
      <c r="H180" s="410"/>
      <c r="I180" s="411">
        <f>I181</f>
        <v>0</v>
      </c>
      <c r="J180" s="411">
        <f>J181</f>
        <v>8.3</v>
      </c>
      <c r="K180" s="311"/>
      <c r="L180" s="270"/>
      <c r="M180" s="270"/>
      <c r="O180" s="271"/>
      <c r="P180" s="271"/>
      <c r="Q180" s="271"/>
      <c r="R180" s="271"/>
      <c r="W180" s="411">
        <f>W181</f>
        <v>0</v>
      </c>
      <c r="X180" s="411">
        <f>X181</f>
        <v>0</v>
      </c>
    </row>
    <row r="181" spans="1:24" s="9" customFormat="1" ht="31.5" hidden="1">
      <c r="A181" s="412" t="s">
        <v>151</v>
      </c>
      <c r="B181" s="344"/>
      <c r="C181" s="342" t="s">
        <v>188</v>
      </c>
      <c r="D181" s="342" t="s">
        <v>188</v>
      </c>
      <c r="E181" s="410" t="s">
        <v>191</v>
      </c>
      <c r="F181" s="410" t="s">
        <v>167</v>
      </c>
      <c r="G181" s="410" t="s">
        <v>421</v>
      </c>
      <c r="H181" s="410" t="s">
        <v>160</v>
      </c>
      <c r="I181" s="411">
        <v>0</v>
      </c>
      <c r="J181" s="411">
        <v>8.3</v>
      </c>
      <c r="K181" s="311"/>
      <c r="L181" s="270"/>
      <c r="M181" s="270"/>
      <c r="O181" s="271"/>
      <c r="P181" s="271"/>
      <c r="Q181" s="271"/>
      <c r="R181" s="271"/>
      <c r="W181" s="411">
        <v>0</v>
      </c>
      <c r="X181" s="411">
        <v>0</v>
      </c>
    </row>
    <row r="182" spans="1:24" s="9" customFormat="1" ht="31.5" hidden="1">
      <c r="A182" s="412" t="s">
        <v>443</v>
      </c>
      <c r="B182" s="344"/>
      <c r="C182" s="342" t="s">
        <v>188</v>
      </c>
      <c r="D182" s="342" t="s">
        <v>188</v>
      </c>
      <c r="E182" s="410" t="s">
        <v>191</v>
      </c>
      <c r="F182" s="410" t="s">
        <v>167</v>
      </c>
      <c r="G182" s="410" t="s">
        <v>444</v>
      </c>
      <c r="H182" s="410"/>
      <c r="I182" s="411">
        <f>I183</f>
        <v>0</v>
      </c>
      <c r="J182" s="411">
        <f>J183</f>
        <v>1542.5</v>
      </c>
      <c r="K182" s="311"/>
      <c r="L182" s="270"/>
      <c r="M182" s="270"/>
      <c r="O182" s="271"/>
      <c r="P182" s="271"/>
      <c r="Q182" s="271"/>
      <c r="R182" s="271"/>
      <c r="W182" s="411">
        <f>W183</f>
        <v>0</v>
      </c>
      <c r="X182" s="411">
        <f>X183</f>
        <v>0</v>
      </c>
    </row>
    <row r="183" spans="1:24" s="9" customFormat="1" ht="31.5" hidden="1">
      <c r="A183" s="412" t="s">
        <v>151</v>
      </c>
      <c r="B183" s="344"/>
      <c r="C183" s="342" t="s">
        <v>188</v>
      </c>
      <c r="D183" s="342" t="s">
        <v>188</v>
      </c>
      <c r="E183" s="410" t="s">
        <v>191</v>
      </c>
      <c r="F183" s="410" t="s">
        <v>167</v>
      </c>
      <c r="G183" s="410" t="s">
        <v>444</v>
      </c>
      <c r="H183" s="410" t="s">
        <v>160</v>
      </c>
      <c r="I183" s="411">
        <v>0</v>
      </c>
      <c r="J183" s="411">
        <v>1542.5</v>
      </c>
      <c r="K183" s="311"/>
      <c r="L183" s="270"/>
      <c r="M183" s="270"/>
      <c r="O183" s="271"/>
      <c r="P183" s="271"/>
      <c r="Q183" s="271"/>
      <c r="R183" s="271"/>
      <c r="W183" s="411">
        <v>0</v>
      </c>
      <c r="X183" s="411">
        <v>0</v>
      </c>
    </row>
    <row r="184" spans="1:24" s="9" customFormat="1" ht="18" hidden="1">
      <c r="A184" s="412" t="s">
        <v>415</v>
      </c>
      <c r="B184" s="344"/>
      <c r="C184" s="342" t="s">
        <v>188</v>
      </c>
      <c r="D184" s="342" t="s">
        <v>188</v>
      </c>
      <c r="E184" s="410" t="s">
        <v>191</v>
      </c>
      <c r="F184" s="410" t="s">
        <v>167</v>
      </c>
      <c r="G184" s="410" t="s">
        <v>444</v>
      </c>
      <c r="H184" s="410"/>
      <c r="I184" s="411">
        <f>I185</f>
        <v>786.7</v>
      </c>
      <c r="J184" s="411">
        <f>J185</f>
        <v>937.3</v>
      </c>
      <c r="K184" s="311"/>
      <c r="L184" s="270"/>
      <c r="M184" s="270"/>
      <c r="O184" s="271"/>
      <c r="P184" s="271"/>
      <c r="Q184" s="271"/>
      <c r="R184" s="271"/>
      <c r="W184" s="411">
        <f>W185</f>
        <v>786.7</v>
      </c>
      <c r="X184" s="411">
        <f>X185</f>
        <v>786.7</v>
      </c>
    </row>
    <row r="185" spans="1:24" s="9" customFormat="1" ht="31.5" hidden="1">
      <c r="A185" s="412" t="s">
        <v>151</v>
      </c>
      <c r="B185" s="344"/>
      <c r="C185" s="342" t="s">
        <v>188</v>
      </c>
      <c r="D185" s="342" t="s">
        <v>188</v>
      </c>
      <c r="E185" s="410" t="s">
        <v>191</v>
      </c>
      <c r="F185" s="410" t="s">
        <v>167</v>
      </c>
      <c r="G185" s="410" t="s">
        <v>444</v>
      </c>
      <c r="H185" s="410" t="s">
        <v>160</v>
      </c>
      <c r="I185" s="411">
        <v>786.7</v>
      </c>
      <c r="J185" s="411">
        <v>937.3</v>
      </c>
      <c r="K185" s="311"/>
      <c r="L185" s="270"/>
      <c r="M185" s="270"/>
      <c r="O185" s="271"/>
      <c r="P185" s="271"/>
      <c r="Q185" s="271"/>
      <c r="R185" s="271"/>
      <c r="W185" s="411">
        <v>786.7</v>
      </c>
      <c r="X185" s="411">
        <v>786.7</v>
      </c>
    </row>
    <row r="186" spans="1:24" ht="78.75" hidden="1">
      <c r="A186" s="409" t="s">
        <v>416</v>
      </c>
      <c r="B186" s="408"/>
      <c r="C186" s="342" t="s">
        <v>188</v>
      </c>
      <c r="D186" s="342" t="s">
        <v>188</v>
      </c>
      <c r="E186" s="410" t="s">
        <v>191</v>
      </c>
      <c r="F186" s="410" t="s">
        <v>167</v>
      </c>
      <c r="G186" s="410" t="s">
        <v>418</v>
      </c>
      <c r="H186" s="410"/>
      <c r="I186" s="413">
        <f>I187</f>
        <v>0</v>
      </c>
      <c r="J186" s="411">
        <f>J187</f>
        <v>7.5</v>
      </c>
      <c r="K186" s="309"/>
      <c r="L186" s="1"/>
      <c r="M186" s="1"/>
      <c r="W186" s="413">
        <f aca="true" t="shared" si="13" ref="W186:X188">W187</f>
        <v>0</v>
      </c>
      <c r="X186" s="413">
        <f t="shared" si="13"/>
        <v>0</v>
      </c>
    </row>
    <row r="187" spans="1:24" ht="47.25" hidden="1">
      <c r="A187" s="412" t="s">
        <v>417</v>
      </c>
      <c r="B187" s="408"/>
      <c r="C187" s="342" t="s">
        <v>188</v>
      </c>
      <c r="D187" s="342" t="s">
        <v>188</v>
      </c>
      <c r="E187" s="410" t="s">
        <v>191</v>
      </c>
      <c r="F187" s="410" t="s">
        <v>167</v>
      </c>
      <c r="G187" s="410" t="s">
        <v>420</v>
      </c>
      <c r="H187" s="410"/>
      <c r="I187" s="413">
        <f>I188</f>
        <v>0</v>
      </c>
      <c r="J187" s="411">
        <f>J188+J190+J192</f>
        <v>7.5</v>
      </c>
      <c r="K187" s="309"/>
      <c r="L187" s="1"/>
      <c r="M187" s="1"/>
      <c r="W187" s="413">
        <f t="shared" si="13"/>
        <v>0</v>
      </c>
      <c r="X187" s="413">
        <f t="shared" si="13"/>
        <v>0</v>
      </c>
    </row>
    <row r="188" spans="1:24" ht="18" hidden="1">
      <c r="A188" s="412" t="s">
        <v>419</v>
      </c>
      <c r="B188" s="408"/>
      <c r="C188" s="342" t="s">
        <v>188</v>
      </c>
      <c r="D188" s="342" t="s">
        <v>188</v>
      </c>
      <c r="E188" s="410" t="s">
        <v>191</v>
      </c>
      <c r="F188" s="410" t="s">
        <v>167</v>
      </c>
      <c r="G188" s="410" t="s">
        <v>421</v>
      </c>
      <c r="H188" s="410"/>
      <c r="I188" s="413">
        <f>I189</f>
        <v>0</v>
      </c>
      <c r="J188" s="411">
        <f>J189</f>
        <v>0</v>
      </c>
      <c r="K188" s="309"/>
      <c r="L188" s="1"/>
      <c r="M188" s="1"/>
      <c r="W188" s="413">
        <f t="shared" si="13"/>
        <v>0</v>
      </c>
      <c r="X188" s="413">
        <f t="shared" si="13"/>
        <v>0</v>
      </c>
    </row>
    <row r="189" spans="1:24" ht="31.5" hidden="1">
      <c r="A189" s="412" t="s">
        <v>151</v>
      </c>
      <c r="B189" s="408"/>
      <c r="C189" s="342" t="s">
        <v>188</v>
      </c>
      <c r="D189" s="342" t="s">
        <v>188</v>
      </c>
      <c r="E189" s="410" t="s">
        <v>191</v>
      </c>
      <c r="F189" s="410" t="s">
        <v>167</v>
      </c>
      <c r="G189" s="410" t="s">
        <v>421</v>
      </c>
      <c r="H189" s="410" t="s">
        <v>160</v>
      </c>
      <c r="I189" s="413">
        <v>0</v>
      </c>
      <c r="J189" s="411"/>
      <c r="K189" s="309"/>
      <c r="L189" s="1"/>
      <c r="M189" s="1"/>
      <c r="W189" s="413">
        <v>0</v>
      </c>
      <c r="X189" s="413">
        <v>0</v>
      </c>
    </row>
    <row r="190" spans="1:24" ht="18" hidden="1">
      <c r="A190" s="412" t="s">
        <v>414</v>
      </c>
      <c r="B190" s="408"/>
      <c r="C190" s="342" t="s">
        <v>188</v>
      </c>
      <c r="D190" s="342" t="s">
        <v>188</v>
      </c>
      <c r="E190" s="410" t="s">
        <v>191</v>
      </c>
      <c r="F190" s="410" t="s">
        <v>167</v>
      </c>
      <c r="G190" s="410" t="s">
        <v>422</v>
      </c>
      <c r="H190" s="410"/>
      <c r="I190" s="413"/>
      <c r="J190" s="411">
        <f>J191</f>
        <v>7.5</v>
      </c>
      <c r="K190" s="309"/>
      <c r="L190" s="1"/>
      <c r="M190" s="1"/>
      <c r="W190" s="413"/>
      <c r="X190" s="413"/>
    </row>
    <row r="191" spans="1:24" ht="31.5" hidden="1">
      <c r="A191" s="412" t="s">
        <v>151</v>
      </c>
      <c r="B191" s="408"/>
      <c r="C191" s="342" t="s">
        <v>188</v>
      </c>
      <c r="D191" s="342" t="s">
        <v>188</v>
      </c>
      <c r="E191" s="410" t="s">
        <v>191</v>
      </c>
      <c r="F191" s="410" t="s">
        <v>167</v>
      </c>
      <c r="G191" s="410" t="s">
        <v>422</v>
      </c>
      <c r="H191" s="410" t="s">
        <v>160</v>
      </c>
      <c r="I191" s="413"/>
      <c r="J191" s="411">
        <v>7.5</v>
      </c>
      <c r="K191" s="309"/>
      <c r="L191" s="1"/>
      <c r="M191" s="1"/>
      <c r="W191" s="413"/>
      <c r="X191" s="413"/>
    </row>
    <row r="192" spans="1:24" s="9" customFormat="1" ht="31.5" hidden="1">
      <c r="A192" s="344" t="s">
        <v>52</v>
      </c>
      <c r="B192" s="344"/>
      <c r="C192" s="341" t="s">
        <v>188</v>
      </c>
      <c r="D192" s="342" t="s">
        <v>188</v>
      </c>
      <c r="E192" s="341" t="s">
        <v>191</v>
      </c>
      <c r="F192" s="341" t="s">
        <v>167</v>
      </c>
      <c r="G192" s="341" t="s">
        <v>7</v>
      </c>
      <c r="H192" s="341"/>
      <c r="I192" s="343">
        <f>I193</f>
        <v>0</v>
      </c>
      <c r="J192" s="343">
        <f>J193</f>
        <v>0</v>
      </c>
      <c r="K192" s="311"/>
      <c r="L192" s="171">
        <f>L193</f>
        <v>0</v>
      </c>
      <c r="M192" s="171">
        <f>M193</f>
        <v>0</v>
      </c>
      <c r="O192" s="181">
        <f t="shared" si="11"/>
        <v>0</v>
      </c>
      <c r="P192" s="181">
        <f t="shared" si="11"/>
        <v>0</v>
      </c>
      <c r="Q192" s="181" t="e">
        <f t="shared" si="12"/>
        <v>#DIV/0!</v>
      </c>
      <c r="R192" s="181" t="e">
        <f t="shared" si="12"/>
        <v>#DIV/0!</v>
      </c>
      <c r="W192" s="343">
        <f>W193</f>
        <v>0</v>
      </c>
      <c r="X192" s="343">
        <f>X193</f>
        <v>0</v>
      </c>
    </row>
    <row r="193" spans="1:24" ht="31.5" hidden="1">
      <c r="A193" s="329" t="s">
        <v>151</v>
      </c>
      <c r="B193" s="329"/>
      <c r="C193" s="342" t="s">
        <v>188</v>
      </c>
      <c r="D193" s="342" t="s">
        <v>188</v>
      </c>
      <c r="E193" s="342" t="s">
        <v>191</v>
      </c>
      <c r="F193" s="342" t="s">
        <v>167</v>
      </c>
      <c r="G193" s="342" t="s">
        <v>7</v>
      </c>
      <c r="H193" s="342" t="s">
        <v>160</v>
      </c>
      <c r="I193" s="345">
        <v>0</v>
      </c>
      <c r="J193" s="345">
        <v>0</v>
      </c>
      <c r="K193" s="309"/>
      <c r="L193" s="172">
        <v>0</v>
      </c>
      <c r="M193" s="172">
        <v>0</v>
      </c>
      <c r="O193" s="181">
        <f t="shared" si="11"/>
        <v>0</v>
      </c>
      <c r="P193" s="181">
        <f t="shared" si="11"/>
        <v>0</v>
      </c>
      <c r="Q193" s="181" t="e">
        <f t="shared" si="12"/>
        <v>#DIV/0!</v>
      </c>
      <c r="R193" s="181" t="e">
        <f t="shared" si="12"/>
        <v>#DIV/0!</v>
      </c>
      <c r="W193" s="345">
        <v>0</v>
      </c>
      <c r="X193" s="345">
        <v>0</v>
      </c>
    </row>
    <row r="194" spans="1:24" ht="18" hidden="1">
      <c r="A194" s="414"/>
      <c r="B194" s="414"/>
      <c r="C194" s="342"/>
      <c r="D194" s="342" t="s">
        <v>188</v>
      </c>
      <c r="E194" s="342"/>
      <c r="F194" s="342"/>
      <c r="G194" s="342"/>
      <c r="H194" s="342"/>
      <c r="I194" s="345"/>
      <c r="J194" s="345"/>
      <c r="K194" s="309"/>
      <c r="L194" s="172"/>
      <c r="M194" s="172"/>
      <c r="O194" s="181">
        <f t="shared" si="11"/>
        <v>0</v>
      </c>
      <c r="P194" s="181">
        <f t="shared" si="11"/>
        <v>0</v>
      </c>
      <c r="Q194" s="181" t="e">
        <f t="shared" si="12"/>
        <v>#DIV/0!</v>
      </c>
      <c r="R194" s="181" t="e">
        <f t="shared" si="12"/>
        <v>#DIV/0!</v>
      </c>
      <c r="W194" s="345"/>
      <c r="X194" s="345"/>
    </row>
    <row r="195" spans="1:24" ht="31.5" hidden="1">
      <c r="A195" s="415" t="s">
        <v>277</v>
      </c>
      <c r="B195" s="415"/>
      <c r="C195" s="342" t="s">
        <v>188</v>
      </c>
      <c r="D195" s="342" t="s">
        <v>188</v>
      </c>
      <c r="E195" s="342" t="s">
        <v>191</v>
      </c>
      <c r="F195" s="342" t="s">
        <v>167</v>
      </c>
      <c r="G195" s="342" t="s">
        <v>275</v>
      </c>
      <c r="H195" s="342"/>
      <c r="I195" s="345">
        <f>I196</f>
        <v>0</v>
      </c>
      <c r="J195" s="345">
        <f>J196</f>
        <v>0</v>
      </c>
      <c r="K195" s="309"/>
      <c r="L195" s="172">
        <f>L196</f>
        <v>0</v>
      </c>
      <c r="M195" s="172">
        <f>M196</f>
        <v>0</v>
      </c>
      <c r="O195" s="181">
        <f t="shared" si="11"/>
        <v>0</v>
      </c>
      <c r="P195" s="181">
        <f t="shared" si="11"/>
        <v>0</v>
      </c>
      <c r="Q195" s="181" t="e">
        <f t="shared" si="12"/>
        <v>#DIV/0!</v>
      </c>
      <c r="R195" s="181" t="e">
        <f t="shared" si="12"/>
        <v>#DIV/0!</v>
      </c>
      <c r="W195" s="345">
        <f>W196</f>
        <v>0</v>
      </c>
      <c r="X195" s="345">
        <f>X196</f>
        <v>0</v>
      </c>
    </row>
    <row r="196" spans="1:24" ht="31.5" hidden="1">
      <c r="A196" s="321" t="s">
        <v>254</v>
      </c>
      <c r="B196" s="321"/>
      <c r="C196" s="342" t="s">
        <v>188</v>
      </c>
      <c r="D196" s="342" t="s">
        <v>188</v>
      </c>
      <c r="E196" s="342" t="s">
        <v>191</v>
      </c>
      <c r="F196" s="342" t="s">
        <v>167</v>
      </c>
      <c r="G196" s="342" t="s">
        <v>275</v>
      </c>
      <c r="H196" s="342" t="s">
        <v>160</v>
      </c>
      <c r="I196" s="345"/>
      <c r="J196" s="345"/>
      <c r="K196" s="309"/>
      <c r="L196" s="172"/>
      <c r="M196" s="172"/>
      <c r="O196" s="181">
        <f t="shared" si="11"/>
        <v>0</v>
      </c>
      <c r="P196" s="181">
        <f t="shared" si="11"/>
        <v>0</v>
      </c>
      <c r="Q196" s="181" t="e">
        <f t="shared" si="12"/>
        <v>#DIV/0!</v>
      </c>
      <c r="R196" s="181" t="e">
        <f t="shared" si="12"/>
        <v>#DIV/0!</v>
      </c>
      <c r="W196" s="345"/>
      <c r="X196" s="345"/>
    </row>
    <row r="197" spans="1:24" ht="31.5" hidden="1">
      <c r="A197" s="415" t="s">
        <v>279</v>
      </c>
      <c r="B197" s="415"/>
      <c r="C197" s="342" t="s">
        <v>188</v>
      </c>
      <c r="D197" s="342" t="s">
        <v>188</v>
      </c>
      <c r="E197" s="342" t="s">
        <v>191</v>
      </c>
      <c r="F197" s="342" t="s">
        <v>167</v>
      </c>
      <c r="G197" s="342" t="s">
        <v>276</v>
      </c>
      <c r="H197" s="342"/>
      <c r="I197" s="345">
        <f>I198</f>
        <v>0</v>
      </c>
      <c r="J197" s="345">
        <f>J198</f>
        <v>0</v>
      </c>
      <c r="K197" s="309"/>
      <c r="L197" s="172">
        <f>L198</f>
        <v>0</v>
      </c>
      <c r="M197" s="172">
        <f>M198</f>
        <v>0</v>
      </c>
      <c r="O197" s="181">
        <f t="shared" si="11"/>
        <v>0</v>
      </c>
      <c r="P197" s="181">
        <f t="shared" si="11"/>
        <v>0</v>
      </c>
      <c r="Q197" s="181" t="e">
        <f t="shared" si="12"/>
        <v>#DIV/0!</v>
      </c>
      <c r="R197" s="181" t="e">
        <f t="shared" si="12"/>
        <v>#DIV/0!</v>
      </c>
      <c r="W197" s="345">
        <f>W198</f>
        <v>0</v>
      </c>
      <c r="X197" s="345">
        <f>X198</f>
        <v>0</v>
      </c>
    </row>
    <row r="198" spans="1:24" ht="31.5" hidden="1">
      <c r="A198" s="321" t="s">
        <v>254</v>
      </c>
      <c r="B198" s="321"/>
      <c r="C198" s="342" t="s">
        <v>188</v>
      </c>
      <c r="D198" s="342" t="s">
        <v>188</v>
      </c>
      <c r="E198" s="342" t="s">
        <v>191</v>
      </c>
      <c r="F198" s="342" t="s">
        <v>167</v>
      </c>
      <c r="G198" s="342" t="s">
        <v>276</v>
      </c>
      <c r="H198" s="342" t="s">
        <v>160</v>
      </c>
      <c r="I198" s="345"/>
      <c r="J198" s="345"/>
      <c r="K198" s="309"/>
      <c r="L198" s="172"/>
      <c r="M198" s="172"/>
      <c r="O198" s="181">
        <f t="shared" si="11"/>
        <v>0</v>
      </c>
      <c r="P198" s="181">
        <f t="shared" si="11"/>
        <v>0</v>
      </c>
      <c r="Q198" s="181" t="e">
        <f t="shared" si="12"/>
        <v>#DIV/0!</v>
      </c>
      <c r="R198" s="181" t="e">
        <f t="shared" si="12"/>
        <v>#DIV/0!</v>
      </c>
      <c r="W198" s="345"/>
      <c r="X198" s="345"/>
    </row>
    <row r="199" spans="1:24" ht="31.5">
      <c r="A199" s="330" t="s">
        <v>51</v>
      </c>
      <c r="B199" s="321"/>
      <c r="C199" s="342"/>
      <c r="D199" s="342" t="s">
        <v>188</v>
      </c>
      <c r="E199" s="342" t="s">
        <v>191</v>
      </c>
      <c r="F199" s="342" t="s">
        <v>167</v>
      </c>
      <c r="G199" s="470" t="s">
        <v>565</v>
      </c>
      <c r="H199" s="342"/>
      <c r="I199" s="345">
        <f>I200</f>
        <v>6061.675</v>
      </c>
      <c r="J199" s="345"/>
      <c r="K199" s="309"/>
      <c r="L199" s="172"/>
      <c r="M199" s="172"/>
      <c r="O199" s="181"/>
      <c r="P199" s="181"/>
      <c r="Q199" s="181"/>
      <c r="R199" s="181"/>
      <c r="W199" s="345">
        <f>W200</f>
        <v>0</v>
      </c>
      <c r="X199" s="345">
        <f>X200</f>
        <v>0</v>
      </c>
    </row>
    <row r="200" spans="1:24" ht="31.5">
      <c r="A200" s="328" t="s">
        <v>151</v>
      </c>
      <c r="B200" s="321"/>
      <c r="C200" s="342"/>
      <c r="D200" s="342" t="s">
        <v>188</v>
      </c>
      <c r="E200" s="342" t="s">
        <v>191</v>
      </c>
      <c r="F200" s="342" t="s">
        <v>167</v>
      </c>
      <c r="G200" s="470" t="s">
        <v>565</v>
      </c>
      <c r="H200" s="342" t="s">
        <v>160</v>
      </c>
      <c r="I200" s="345">
        <v>6061.675</v>
      </c>
      <c r="J200" s="345"/>
      <c r="K200" s="309"/>
      <c r="L200" s="172"/>
      <c r="M200" s="172"/>
      <c r="O200" s="181"/>
      <c r="P200" s="181"/>
      <c r="Q200" s="181"/>
      <c r="R200" s="181"/>
      <c r="W200" s="345">
        <v>0</v>
      </c>
      <c r="X200" s="345">
        <v>0</v>
      </c>
    </row>
    <row r="201" spans="1:24" s="9" customFormat="1" ht="18">
      <c r="A201" s="330" t="s">
        <v>196</v>
      </c>
      <c r="B201" s="330"/>
      <c r="C201" s="341" t="s">
        <v>188</v>
      </c>
      <c r="D201" s="342" t="s">
        <v>188</v>
      </c>
      <c r="E201" s="341" t="s">
        <v>197</v>
      </c>
      <c r="F201" s="341"/>
      <c r="G201" s="341"/>
      <c r="H201" s="341"/>
      <c r="I201" s="350">
        <f>I202</f>
        <v>10</v>
      </c>
      <c r="J201" s="350">
        <f>J202</f>
        <v>5</v>
      </c>
      <c r="K201" s="311"/>
      <c r="L201" s="175">
        <f>L202</f>
        <v>15</v>
      </c>
      <c r="M201" s="175">
        <f>M202</f>
        <v>15</v>
      </c>
      <c r="O201" s="181">
        <f t="shared" si="11"/>
        <v>-5</v>
      </c>
      <c r="P201" s="181">
        <f t="shared" si="11"/>
        <v>-10</v>
      </c>
      <c r="Q201" s="181">
        <f t="shared" si="12"/>
        <v>66.66666666666666</v>
      </c>
      <c r="R201" s="181">
        <f t="shared" si="12"/>
        <v>33.33333333333333</v>
      </c>
      <c r="W201" s="350">
        <f>W202</f>
        <v>0</v>
      </c>
      <c r="X201" s="350">
        <f>X202</f>
        <v>0</v>
      </c>
    </row>
    <row r="202" spans="1:24" s="9" customFormat="1" ht="31.5">
      <c r="A202" s="330" t="s">
        <v>164</v>
      </c>
      <c r="B202" s="330"/>
      <c r="C202" s="341" t="s">
        <v>188</v>
      </c>
      <c r="D202" s="342" t="s">
        <v>188</v>
      </c>
      <c r="E202" s="341" t="s">
        <v>197</v>
      </c>
      <c r="F202" s="341" t="s">
        <v>191</v>
      </c>
      <c r="G202" s="341"/>
      <c r="H202" s="341"/>
      <c r="I202" s="350">
        <f>I204</f>
        <v>10</v>
      </c>
      <c r="J202" s="350">
        <f>J204</f>
        <v>5</v>
      </c>
      <c r="K202" s="311"/>
      <c r="L202" s="175">
        <f>L204</f>
        <v>15</v>
      </c>
      <c r="M202" s="175">
        <f>M204</f>
        <v>15</v>
      </c>
      <c r="O202" s="181">
        <f t="shared" si="11"/>
        <v>-5</v>
      </c>
      <c r="P202" s="181">
        <f t="shared" si="11"/>
        <v>-10</v>
      </c>
      <c r="Q202" s="181">
        <f t="shared" si="12"/>
        <v>66.66666666666666</v>
      </c>
      <c r="R202" s="181">
        <f t="shared" si="12"/>
        <v>33.33333333333333</v>
      </c>
      <c r="W202" s="350">
        <f>W204</f>
        <v>0</v>
      </c>
      <c r="X202" s="350">
        <f>X204</f>
        <v>0</v>
      </c>
    </row>
    <row r="203" spans="1:24" s="9" customFormat="1" ht="18" customHeight="1">
      <c r="A203" s="325" t="s">
        <v>542</v>
      </c>
      <c r="B203" s="330"/>
      <c r="C203" s="341" t="s">
        <v>188</v>
      </c>
      <c r="D203" s="342" t="s">
        <v>188</v>
      </c>
      <c r="E203" s="341" t="s">
        <v>197</v>
      </c>
      <c r="F203" s="341" t="s">
        <v>191</v>
      </c>
      <c r="G203" s="341" t="s">
        <v>324</v>
      </c>
      <c r="H203" s="341"/>
      <c r="I203" s="350">
        <f>3!H216</f>
        <v>10</v>
      </c>
      <c r="J203" s="350">
        <f>J204</f>
        <v>5</v>
      </c>
      <c r="K203" s="311"/>
      <c r="L203" s="175">
        <f>L204</f>
        <v>15</v>
      </c>
      <c r="M203" s="175">
        <f>M204</f>
        <v>15</v>
      </c>
      <c r="O203" s="181">
        <f t="shared" si="11"/>
        <v>-5</v>
      </c>
      <c r="P203" s="181">
        <f t="shared" si="11"/>
        <v>-10</v>
      </c>
      <c r="Q203" s="181">
        <f t="shared" si="12"/>
        <v>66.66666666666666</v>
      </c>
      <c r="R203" s="181">
        <f t="shared" si="12"/>
        <v>33.33333333333333</v>
      </c>
      <c r="W203" s="350">
        <f>3!V216</f>
        <v>0</v>
      </c>
      <c r="X203" s="350">
        <f>3!W216</f>
        <v>0</v>
      </c>
    </row>
    <row r="204" spans="1:24" ht="28.5" customHeight="1">
      <c r="A204" s="326" t="s">
        <v>543</v>
      </c>
      <c r="B204" s="416"/>
      <c r="C204" s="342" t="s">
        <v>188</v>
      </c>
      <c r="D204" s="342" t="s">
        <v>188</v>
      </c>
      <c r="E204" s="342" t="s">
        <v>197</v>
      </c>
      <c r="F204" s="342" t="s">
        <v>191</v>
      </c>
      <c r="G204" s="342" t="s">
        <v>545</v>
      </c>
      <c r="H204" s="342"/>
      <c r="I204" s="349">
        <f>I205</f>
        <v>10</v>
      </c>
      <c r="J204" s="349">
        <f>J205</f>
        <v>5</v>
      </c>
      <c r="K204" s="309"/>
      <c r="L204" s="174">
        <f>L205</f>
        <v>15</v>
      </c>
      <c r="M204" s="174">
        <f>M205</f>
        <v>15</v>
      </c>
      <c r="O204" s="181">
        <f t="shared" si="11"/>
        <v>-5</v>
      </c>
      <c r="P204" s="181">
        <f t="shared" si="11"/>
        <v>-10</v>
      </c>
      <c r="Q204" s="181">
        <f t="shared" si="12"/>
        <v>66.66666666666666</v>
      </c>
      <c r="R204" s="181">
        <f t="shared" si="12"/>
        <v>33.33333333333333</v>
      </c>
      <c r="W204" s="349">
        <f>W205</f>
        <v>0</v>
      </c>
      <c r="X204" s="349">
        <f>X205</f>
        <v>0</v>
      </c>
    </row>
    <row r="205" spans="1:24" ht="58.5" customHeight="1">
      <c r="A205" s="325" t="s">
        <v>544</v>
      </c>
      <c r="B205" s="328"/>
      <c r="C205" s="342" t="s">
        <v>188</v>
      </c>
      <c r="D205" s="342" t="s">
        <v>188</v>
      </c>
      <c r="E205" s="342" t="s">
        <v>197</v>
      </c>
      <c r="F205" s="342" t="s">
        <v>191</v>
      </c>
      <c r="G205" s="342" t="s">
        <v>546</v>
      </c>
      <c r="H205" s="342"/>
      <c r="I205" s="349">
        <f>I206</f>
        <v>10</v>
      </c>
      <c r="J205" s="349">
        <v>5</v>
      </c>
      <c r="K205" s="309"/>
      <c r="L205" s="174">
        <v>15</v>
      </c>
      <c r="M205" s="174">
        <v>15</v>
      </c>
      <c r="O205" s="181">
        <f t="shared" si="11"/>
        <v>-5</v>
      </c>
      <c r="P205" s="181">
        <f t="shared" si="11"/>
        <v>-10</v>
      </c>
      <c r="Q205" s="181">
        <f t="shared" si="12"/>
        <v>66.66666666666666</v>
      </c>
      <c r="R205" s="181">
        <f t="shared" si="12"/>
        <v>33.33333333333333</v>
      </c>
      <c r="W205" s="349">
        <f>W206</f>
        <v>0</v>
      </c>
      <c r="X205" s="349">
        <f>X206</f>
        <v>0</v>
      </c>
    </row>
    <row r="206" spans="1:24" ht="31.5">
      <c r="A206" s="328" t="s">
        <v>254</v>
      </c>
      <c r="B206" s="328"/>
      <c r="C206" s="342" t="s">
        <v>188</v>
      </c>
      <c r="D206" s="342" t="s">
        <v>188</v>
      </c>
      <c r="E206" s="342" t="s">
        <v>197</v>
      </c>
      <c r="F206" s="342" t="s">
        <v>191</v>
      </c>
      <c r="G206" s="342" t="s">
        <v>546</v>
      </c>
      <c r="H206" s="342" t="s">
        <v>160</v>
      </c>
      <c r="I206" s="349">
        <v>10</v>
      </c>
      <c r="J206" s="349">
        <v>20</v>
      </c>
      <c r="K206" s="309"/>
      <c r="L206" s="174">
        <v>20</v>
      </c>
      <c r="M206" s="174">
        <v>20</v>
      </c>
      <c r="O206" s="181">
        <f t="shared" si="11"/>
        <v>-10</v>
      </c>
      <c r="P206" s="181">
        <f t="shared" si="11"/>
        <v>0</v>
      </c>
      <c r="Q206" s="181">
        <f t="shared" si="12"/>
        <v>50</v>
      </c>
      <c r="R206" s="181">
        <f t="shared" si="12"/>
        <v>100</v>
      </c>
      <c r="W206" s="349">
        <v>0</v>
      </c>
      <c r="X206" s="349">
        <v>0</v>
      </c>
    </row>
    <row r="207" spans="1:24" ht="18" hidden="1">
      <c r="A207" s="328" t="s">
        <v>170</v>
      </c>
      <c r="B207" s="328"/>
      <c r="C207" s="342" t="s">
        <v>188</v>
      </c>
      <c r="D207" s="342" t="s">
        <v>188</v>
      </c>
      <c r="E207" s="342" t="s">
        <v>197</v>
      </c>
      <c r="F207" s="342" t="s">
        <v>191</v>
      </c>
      <c r="G207" s="342" t="s">
        <v>165</v>
      </c>
      <c r="H207" s="342" t="s">
        <v>160</v>
      </c>
      <c r="I207" s="345">
        <v>0</v>
      </c>
      <c r="J207" s="345">
        <v>20</v>
      </c>
      <c r="K207" s="309"/>
      <c r="L207" s="172">
        <v>20</v>
      </c>
      <c r="M207" s="172">
        <v>20</v>
      </c>
      <c r="O207" s="181">
        <f t="shared" si="11"/>
        <v>-20</v>
      </c>
      <c r="P207" s="181">
        <f t="shared" si="11"/>
        <v>0</v>
      </c>
      <c r="Q207" s="181">
        <f t="shared" si="12"/>
        <v>0</v>
      </c>
      <c r="R207" s="181">
        <f t="shared" si="12"/>
        <v>100</v>
      </c>
      <c r="W207" s="345">
        <v>0</v>
      </c>
      <c r="X207" s="345">
        <v>0</v>
      </c>
    </row>
    <row r="208" spans="1:24" ht="18" hidden="1">
      <c r="A208" s="329" t="s">
        <v>175</v>
      </c>
      <c r="B208" s="329"/>
      <c r="C208" s="342" t="s">
        <v>188</v>
      </c>
      <c r="D208" s="342" t="s">
        <v>188</v>
      </c>
      <c r="E208" s="342" t="s">
        <v>197</v>
      </c>
      <c r="F208" s="342" t="s">
        <v>191</v>
      </c>
      <c r="G208" s="342" t="s">
        <v>165</v>
      </c>
      <c r="H208" s="342" t="s">
        <v>160</v>
      </c>
      <c r="I208" s="349">
        <v>0</v>
      </c>
      <c r="J208" s="349">
        <v>20</v>
      </c>
      <c r="K208" s="309"/>
      <c r="L208" s="174">
        <v>20</v>
      </c>
      <c r="M208" s="174">
        <v>20</v>
      </c>
      <c r="O208" s="181">
        <f t="shared" si="11"/>
        <v>-20</v>
      </c>
      <c r="P208" s="181">
        <f t="shared" si="11"/>
        <v>0</v>
      </c>
      <c r="Q208" s="181">
        <f t="shared" si="12"/>
        <v>0</v>
      </c>
      <c r="R208" s="181">
        <f t="shared" si="12"/>
        <v>100</v>
      </c>
      <c r="W208" s="349">
        <v>0</v>
      </c>
      <c r="X208" s="349">
        <v>0</v>
      </c>
    </row>
    <row r="209" spans="1:24" s="9" customFormat="1" ht="18">
      <c r="A209" s="344" t="s">
        <v>222</v>
      </c>
      <c r="B209" s="344"/>
      <c r="C209" s="341" t="s">
        <v>188</v>
      </c>
      <c r="D209" s="342" t="s">
        <v>188</v>
      </c>
      <c r="E209" s="341" t="s">
        <v>198</v>
      </c>
      <c r="F209" s="341"/>
      <c r="G209" s="341"/>
      <c r="H209" s="341"/>
      <c r="I209" s="350">
        <f>I210</f>
        <v>2780.53</v>
      </c>
      <c r="J209" s="350" t="e">
        <f>J210</f>
        <v>#REF!</v>
      </c>
      <c r="K209" s="311"/>
      <c r="L209" s="175" t="e">
        <f>L210</f>
        <v>#REF!</v>
      </c>
      <c r="M209" s="175" t="e">
        <f>M210</f>
        <v>#REF!</v>
      </c>
      <c r="O209" s="181" t="e">
        <f t="shared" si="11"/>
        <v>#REF!</v>
      </c>
      <c r="P209" s="181" t="e">
        <f t="shared" si="11"/>
        <v>#REF!</v>
      </c>
      <c r="Q209" s="181" t="e">
        <f t="shared" si="12"/>
        <v>#REF!</v>
      </c>
      <c r="R209" s="181" t="e">
        <f t="shared" si="12"/>
        <v>#REF!</v>
      </c>
      <c r="W209" s="350">
        <f>W210</f>
        <v>2671.71</v>
      </c>
      <c r="X209" s="350">
        <f>X210</f>
        <v>2596.45</v>
      </c>
    </row>
    <row r="210" spans="1:24" s="9" customFormat="1" ht="18">
      <c r="A210" s="330" t="s">
        <v>65</v>
      </c>
      <c r="B210" s="330"/>
      <c r="C210" s="341" t="s">
        <v>188</v>
      </c>
      <c r="D210" s="342" t="s">
        <v>188</v>
      </c>
      <c r="E210" s="341" t="s">
        <v>198</v>
      </c>
      <c r="F210" s="341" t="s">
        <v>157</v>
      </c>
      <c r="G210" s="341"/>
      <c r="H210" s="341"/>
      <c r="I210" s="350">
        <f>I211</f>
        <v>2780.53</v>
      </c>
      <c r="J210" s="350" t="e">
        <f>J211+#REF!+#REF!+#REF!</f>
        <v>#REF!</v>
      </c>
      <c r="K210" s="311"/>
      <c r="L210" s="175" t="e">
        <f>L211</f>
        <v>#REF!</v>
      </c>
      <c r="M210" s="175" t="e">
        <f>M211</f>
        <v>#REF!</v>
      </c>
      <c r="O210" s="181" t="e">
        <f t="shared" si="11"/>
        <v>#REF!</v>
      </c>
      <c r="P210" s="181" t="e">
        <f t="shared" si="11"/>
        <v>#REF!</v>
      </c>
      <c r="Q210" s="181" t="e">
        <f t="shared" si="12"/>
        <v>#REF!</v>
      </c>
      <c r="R210" s="181" t="e">
        <f t="shared" si="12"/>
        <v>#REF!</v>
      </c>
      <c r="W210" s="350">
        <f>W211</f>
        <v>2671.71</v>
      </c>
      <c r="X210" s="350">
        <f>X211</f>
        <v>2596.45</v>
      </c>
    </row>
    <row r="211" spans="1:24" ht="18">
      <c r="A211" s="326" t="s">
        <v>547</v>
      </c>
      <c r="B211" s="328"/>
      <c r="C211" s="342" t="s">
        <v>188</v>
      </c>
      <c r="D211" s="342" t="s">
        <v>188</v>
      </c>
      <c r="E211" s="342" t="s">
        <v>198</v>
      </c>
      <c r="F211" s="342" t="s">
        <v>157</v>
      </c>
      <c r="G211" s="342" t="s">
        <v>325</v>
      </c>
      <c r="H211" s="342"/>
      <c r="I211" s="349">
        <f>I214</f>
        <v>2780.53</v>
      </c>
      <c r="J211" s="349" t="e">
        <f>J214</f>
        <v>#REF!</v>
      </c>
      <c r="K211" s="309"/>
      <c r="L211" s="174" t="e">
        <f>L214</f>
        <v>#REF!</v>
      </c>
      <c r="M211" s="174" t="e">
        <f>M214</f>
        <v>#REF!</v>
      </c>
      <c r="O211" s="181" t="e">
        <f t="shared" si="11"/>
        <v>#REF!</v>
      </c>
      <c r="P211" s="181" t="e">
        <f t="shared" si="11"/>
        <v>#REF!</v>
      </c>
      <c r="Q211" s="181" t="e">
        <f t="shared" si="12"/>
        <v>#REF!</v>
      </c>
      <c r="R211" s="181" t="e">
        <f t="shared" si="12"/>
        <v>#REF!</v>
      </c>
      <c r="W211" s="349">
        <f>W214</f>
        <v>2671.71</v>
      </c>
      <c r="X211" s="349">
        <f>X214</f>
        <v>2596.45</v>
      </c>
    </row>
    <row r="212" spans="1:24" ht="18" hidden="1">
      <c r="A212" s="328" t="s">
        <v>219</v>
      </c>
      <c r="B212" s="328"/>
      <c r="C212" s="342" t="s">
        <v>188</v>
      </c>
      <c r="D212" s="342" t="s">
        <v>188</v>
      </c>
      <c r="E212" s="342" t="s">
        <v>198</v>
      </c>
      <c r="F212" s="342" t="s">
        <v>157</v>
      </c>
      <c r="G212" s="342" t="s">
        <v>326</v>
      </c>
      <c r="H212" s="342"/>
      <c r="I212" s="349">
        <f>I213</f>
        <v>0</v>
      </c>
      <c r="J212" s="349">
        <f>J213</f>
        <v>0</v>
      </c>
      <c r="K212" s="309"/>
      <c r="L212" s="174">
        <f>L213</f>
        <v>0</v>
      </c>
      <c r="M212" s="174">
        <f>M213</f>
        <v>0</v>
      </c>
      <c r="O212" s="181">
        <f t="shared" si="11"/>
        <v>0</v>
      </c>
      <c r="P212" s="181">
        <f t="shared" si="11"/>
        <v>0</v>
      </c>
      <c r="Q212" s="181" t="e">
        <f t="shared" si="12"/>
        <v>#DIV/0!</v>
      </c>
      <c r="R212" s="181" t="e">
        <f t="shared" si="12"/>
        <v>#DIV/0!</v>
      </c>
      <c r="W212" s="349">
        <f>W213</f>
        <v>0</v>
      </c>
      <c r="X212" s="349">
        <f>X213</f>
        <v>0</v>
      </c>
    </row>
    <row r="213" spans="1:24" ht="31.5" hidden="1">
      <c r="A213" s="328" t="s">
        <v>151</v>
      </c>
      <c r="B213" s="328"/>
      <c r="C213" s="342" t="s">
        <v>188</v>
      </c>
      <c r="D213" s="342" t="s">
        <v>188</v>
      </c>
      <c r="E213" s="342" t="s">
        <v>198</v>
      </c>
      <c r="F213" s="342" t="s">
        <v>157</v>
      </c>
      <c r="G213" s="342" t="s">
        <v>326</v>
      </c>
      <c r="H213" s="342" t="s">
        <v>160</v>
      </c>
      <c r="I213" s="349"/>
      <c r="J213" s="349"/>
      <c r="K213" s="309"/>
      <c r="L213" s="174"/>
      <c r="M213" s="174"/>
      <c r="O213" s="181">
        <f t="shared" si="11"/>
        <v>0</v>
      </c>
      <c r="P213" s="181">
        <f t="shared" si="11"/>
        <v>0</v>
      </c>
      <c r="Q213" s="181" t="e">
        <f t="shared" si="12"/>
        <v>#DIV/0!</v>
      </c>
      <c r="R213" s="181" t="e">
        <f t="shared" si="12"/>
        <v>#DIV/0!</v>
      </c>
      <c r="W213" s="349"/>
      <c r="X213" s="349"/>
    </row>
    <row r="214" spans="1:24" ht="31.5">
      <c r="A214" s="326" t="s">
        <v>548</v>
      </c>
      <c r="B214" s="329"/>
      <c r="C214" s="342" t="s">
        <v>188</v>
      </c>
      <c r="D214" s="342" t="s">
        <v>188</v>
      </c>
      <c r="E214" s="342" t="s">
        <v>198</v>
      </c>
      <c r="F214" s="342" t="s">
        <v>157</v>
      </c>
      <c r="G214" s="342" t="s">
        <v>550</v>
      </c>
      <c r="H214" s="342"/>
      <c r="I214" s="349">
        <f>I215+I219</f>
        <v>2780.53</v>
      </c>
      <c r="J214" s="349" t="e">
        <f>J215+#REF!</f>
        <v>#REF!</v>
      </c>
      <c r="K214" s="309"/>
      <c r="L214" s="174" t="e">
        <f>L215+#REF!</f>
        <v>#REF!</v>
      </c>
      <c r="M214" s="174" t="e">
        <f>M215+#REF!</f>
        <v>#REF!</v>
      </c>
      <c r="O214" s="181" t="e">
        <f t="shared" si="11"/>
        <v>#REF!</v>
      </c>
      <c r="P214" s="181" t="e">
        <f t="shared" si="11"/>
        <v>#REF!</v>
      </c>
      <c r="Q214" s="181" t="e">
        <f t="shared" si="12"/>
        <v>#REF!</v>
      </c>
      <c r="R214" s="181" t="e">
        <f t="shared" si="12"/>
        <v>#REF!</v>
      </c>
      <c r="W214" s="349">
        <f>W215+W219</f>
        <v>2671.71</v>
      </c>
      <c r="X214" s="349">
        <f>X215+X219</f>
        <v>2596.45</v>
      </c>
    </row>
    <row r="215" spans="1:24" ht="30" customHeight="1">
      <c r="A215" s="326" t="s">
        <v>549</v>
      </c>
      <c r="B215" s="328"/>
      <c r="C215" s="342" t="s">
        <v>188</v>
      </c>
      <c r="D215" s="342" t="s">
        <v>188</v>
      </c>
      <c r="E215" s="342" t="s">
        <v>198</v>
      </c>
      <c r="F215" s="342" t="s">
        <v>157</v>
      </c>
      <c r="G215" s="342" t="s">
        <v>551</v>
      </c>
      <c r="H215" s="342"/>
      <c r="I215" s="346">
        <f>I216+I217+I218</f>
        <v>2780.53</v>
      </c>
      <c r="J215" s="346">
        <f>1641-7.5</f>
        <v>1633.5</v>
      </c>
      <c r="K215" s="309"/>
      <c r="L215" s="173">
        <v>2561.9</v>
      </c>
      <c r="M215" s="173">
        <v>2561.9</v>
      </c>
      <c r="O215" s="181">
        <f t="shared" si="11"/>
        <v>218.6300000000001</v>
      </c>
      <c r="P215" s="181">
        <f t="shared" si="11"/>
        <v>-928.4000000000001</v>
      </c>
      <c r="Q215" s="181">
        <f t="shared" si="12"/>
        <v>108.53390062063313</v>
      </c>
      <c r="R215" s="181">
        <f t="shared" si="12"/>
        <v>63.76127093173035</v>
      </c>
      <c r="W215" s="346">
        <f>W216+W217+W218</f>
        <v>2671.71</v>
      </c>
      <c r="X215" s="346">
        <f>X216+X217+X218</f>
        <v>2596.45</v>
      </c>
    </row>
    <row r="216" spans="1:24" ht="63" customHeight="1">
      <c r="A216" s="328" t="s">
        <v>149</v>
      </c>
      <c r="B216" s="328"/>
      <c r="C216" s="342" t="s">
        <v>188</v>
      </c>
      <c r="D216" s="342" t="s">
        <v>188</v>
      </c>
      <c r="E216" s="342" t="s">
        <v>198</v>
      </c>
      <c r="F216" s="342" t="s">
        <v>157</v>
      </c>
      <c r="G216" s="342" t="s">
        <v>551</v>
      </c>
      <c r="H216" s="342" t="s">
        <v>150</v>
      </c>
      <c r="I216" s="346">
        <v>2088.6</v>
      </c>
      <c r="J216" s="346" t="s">
        <v>217</v>
      </c>
      <c r="K216" s="309"/>
      <c r="L216" s="173" t="s">
        <v>217</v>
      </c>
      <c r="M216" s="173" t="s">
        <v>217</v>
      </c>
      <c r="O216" s="181">
        <f t="shared" si="11"/>
        <v>799.3999999999999</v>
      </c>
      <c r="P216" s="181">
        <f t="shared" si="11"/>
        <v>0</v>
      </c>
      <c r="Q216" s="181">
        <f t="shared" si="12"/>
        <v>162.00744647843624</v>
      </c>
      <c r="R216" s="181">
        <f t="shared" si="12"/>
        <v>100</v>
      </c>
      <c r="W216" s="346">
        <v>1929.02</v>
      </c>
      <c r="X216" s="346">
        <v>1456.84</v>
      </c>
    </row>
    <row r="217" spans="1:24" ht="32.25" customHeight="1">
      <c r="A217" s="328" t="s">
        <v>254</v>
      </c>
      <c r="B217" s="328"/>
      <c r="C217" s="342" t="s">
        <v>188</v>
      </c>
      <c r="D217" s="342" t="s">
        <v>188</v>
      </c>
      <c r="E217" s="342" t="s">
        <v>198</v>
      </c>
      <c r="F217" s="342" t="s">
        <v>157</v>
      </c>
      <c r="G217" s="342" t="s">
        <v>551</v>
      </c>
      <c r="H217" s="342" t="s">
        <v>160</v>
      </c>
      <c r="I217" s="346">
        <v>691.53</v>
      </c>
      <c r="J217" s="346" t="s">
        <v>217</v>
      </c>
      <c r="K217" s="309"/>
      <c r="L217" s="173" t="s">
        <v>217</v>
      </c>
      <c r="M217" s="173" t="s">
        <v>217</v>
      </c>
      <c r="O217" s="181">
        <f t="shared" si="11"/>
        <v>-597.6700000000001</v>
      </c>
      <c r="P217" s="181">
        <f t="shared" si="11"/>
        <v>0</v>
      </c>
      <c r="Q217" s="181">
        <f t="shared" si="12"/>
        <v>53.64024201054918</v>
      </c>
      <c r="R217" s="181">
        <f t="shared" si="12"/>
        <v>100</v>
      </c>
      <c r="W217" s="346">
        <v>742.69</v>
      </c>
      <c r="X217" s="346">
        <v>1139.61</v>
      </c>
    </row>
    <row r="218" spans="1:24" ht="17.25" customHeight="1">
      <c r="A218" s="329" t="s">
        <v>152</v>
      </c>
      <c r="B218" s="329"/>
      <c r="C218" s="342" t="s">
        <v>188</v>
      </c>
      <c r="D218" s="342" t="s">
        <v>188</v>
      </c>
      <c r="E218" s="342" t="s">
        <v>198</v>
      </c>
      <c r="F218" s="342" t="s">
        <v>157</v>
      </c>
      <c r="G218" s="342" t="s">
        <v>551</v>
      </c>
      <c r="H218" s="342" t="s">
        <v>153</v>
      </c>
      <c r="I218" s="346">
        <v>0.4</v>
      </c>
      <c r="J218" s="346" t="s">
        <v>218</v>
      </c>
      <c r="K218" s="309"/>
      <c r="L218" s="173" t="s">
        <v>218</v>
      </c>
      <c r="M218" s="173" t="s">
        <v>218</v>
      </c>
      <c r="O218" s="181">
        <f t="shared" si="11"/>
        <v>-989.8000000000001</v>
      </c>
      <c r="P218" s="181">
        <f t="shared" si="11"/>
        <v>0</v>
      </c>
      <c r="Q218" s="181">
        <f t="shared" si="12"/>
        <v>0.040395879620278734</v>
      </c>
      <c r="R218" s="181">
        <f t="shared" si="12"/>
        <v>100</v>
      </c>
      <c r="W218" s="346">
        <v>0</v>
      </c>
      <c r="X218" s="346">
        <v>0</v>
      </c>
    </row>
    <row r="219" spans="1:24" ht="36" customHeight="1" hidden="1">
      <c r="A219" s="406" t="s">
        <v>277</v>
      </c>
      <c r="B219" s="329"/>
      <c r="C219" s="342"/>
      <c r="D219" s="342" t="s">
        <v>188</v>
      </c>
      <c r="E219" s="342" t="s">
        <v>198</v>
      </c>
      <c r="F219" s="342" t="s">
        <v>157</v>
      </c>
      <c r="G219" s="438" t="s">
        <v>574</v>
      </c>
      <c r="H219" s="342"/>
      <c r="I219" s="346">
        <f>I220</f>
        <v>0</v>
      </c>
      <c r="J219" s="346"/>
      <c r="K219" s="309"/>
      <c r="L219" s="173"/>
      <c r="M219" s="173"/>
      <c r="O219" s="181"/>
      <c r="P219" s="181"/>
      <c r="Q219" s="181"/>
      <c r="R219" s="181"/>
      <c r="W219" s="346">
        <f>W220</f>
        <v>0</v>
      </c>
      <c r="X219" s="346">
        <f>X220</f>
        <v>0</v>
      </c>
    </row>
    <row r="220" spans="1:24" ht="36" customHeight="1" hidden="1">
      <c r="A220" s="408" t="s">
        <v>254</v>
      </c>
      <c r="B220" s="329"/>
      <c r="C220" s="342"/>
      <c r="D220" s="342" t="s">
        <v>188</v>
      </c>
      <c r="E220" s="342" t="s">
        <v>198</v>
      </c>
      <c r="F220" s="342" t="s">
        <v>157</v>
      </c>
      <c r="G220" s="438" t="s">
        <v>574</v>
      </c>
      <c r="H220" s="342" t="s">
        <v>160</v>
      </c>
      <c r="I220" s="346">
        <v>0</v>
      </c>
      <c r="J220" s="346"/>
      <c r="K220" s="309"/>
      <c r="L220" s="173"/>
      <c r="M220" s="173"/>
      <c r="O220" s="181"/>
      <c r="P220" s="181"/>
      <c r="Q220" s="181"/>
      <c r="R220" s="181"/>
      <c r="W220" s="346">
        <v>0</v>
      </c>
      <c r="X220" s="346">
        <v>0</v>
      </c>
    </row>
    <row r="221" spans="1:24" s="9" customFormat="1" ht="18">
      <c r="A221" s="330" t="s">
        <v>53</v>
      </c>
      <c r="B221" s="330"/>
      <c r="C221" s="341" t="s">
        <v>188</v>
      </c>
      <c r="D221" s="342" t="s">
        <v>188</v>
      </c>
      <c r="E221" s="341" t="s">
        <v>201</v>
      </c>
      <c r="F221" s="341"/>
      <c r="G221" s="341"/>
      <c r="H221" s="341"/>
      <c r="I221" s="350">
        <f aca="true" t="shared" si="14" ref="I221:M225">I222</f>
        <v>180</v>
      </c>
      <c r="J221" s="350">
        <f t="shared" si="14"/>
        <v>120</v>
      </c>
      <c r="K221" s="311"/>
      <c r="L221" s="175">
        <f t="shared" si="14"/>
        <v>243.5</v>
      </c>
      <c r="M221" s="175">
        <f t="shared" si="14"/>
        <v>243.5</v>
      </c>
      <c r="O221" s="181">
        <f t="shared" si="11"/>
        <v>-63.5</v>
      </c>
      <c r="P221" s="181">
        <f t="shared" si="11"/>
        <v>-123.5</v>
      </c>
      <c r="Q221" s="181">
        <f t="shared" si="12"/>
        <v>73.92197125256673</v>
      </c>
      <c r="R221" s="181">
        <f t="shared" si="12"/>
        <v>49.28131416837782</v>
      </c>
      <c r="W221" s="350">
        <f aca="true" t="shared" si="15" ref="W221:X225">W222</f>
        <v>148.32</v>
      </c>
      <c r="X221" s="350">
        <f t="shared" si="15"/>
        <v>146.85</v>
      </c>
    </row>
    <row r="222" spans="1:24" s="9" customFormat="1" ht="18">
      <c r="A222" s="330" t="s">
        <v>202</v>
      </c>
      <c r="B222" s="330"/>
      <c r="C222" s="341" t="s">
        <v>188</v>
      </c>
      <c r="D222" s="342" t="s">
        <v>188</v>
      </c>
      <c r="E222" s="341" t="s">
        <v>201</v>
      </c>
      <c r="F222" s="341" t="s">
        <v>157</v>
      </c>
      <c r="G222" s="341"/>
      <c r="H222" s="341"/>
      <c r="I222" s="350">
        <f t="shared" si="14"/>
        <v>180</v>
      </c>
      <c r="J222" s="350">
        <f t="shared" si="14"/>
        <v>120</v>
      </c>
      <c r="K222" s="311"/>
      <c r="L222" s="175">
        <f t="shared" si="14"/>
        <v>243.5</v>
      </c>
      <c r="M222" s="175">
        <f t="shared" si="14"/>
        <v>243.5</v>
      </c>
      <c r="O222" s="181">
        <f t="shared" si="11"/>
        <v>-63.5</v>
      </c>
      <c r="P222" s="181">
        <f t="shared" si="11"/>
        <v>-123.5</v>
      </c>
      <c r="Q222" s="181">
        <f t="shared" si="12"/>
        <v>73.92197125256673</v>
      </c>
      <c r="R222" s="181">
        <f t="shared" si="12"/>
        <v>49.28131416837782</v>
      </c>
      <c r="W222" s="350">
        <f t="shared" si="15"/>
        <v>148.32</v>
      </c>
      <c r="X222" s="350">
        <f t="shared" si="15"/>
        <v>146.85</v>
      </c>
    </row>
    <row r="223" spans="1:24" ht="33.75" customHeight="1">
      <c r="A223" s="326" t="s">
        <v>552</v>
      </c>
      <c r="B223" s="328"/>
      <c r="C223" s="342" t="s">
        <v>188</v>
      </c>
      <c r="D223" s="342" t="s">
        <v>188</v>
      </c>
      <c r="E223" s="342" t="s">
        <v>201</v>
      </c>
      <c r="F223" s="342" t="s">
        <v>157</v>
      </c>
      <c r="G223" s="342" t="s">
        <v>323</v>
      </c>
      <c r="H223" s="342"/>
      <c r="I223" s="349">
        <f t="shared" si="14"/>
        <v>180</v>
      </c>
      <c r="J223" s="349">
        <f t="shared" si="14"/>
        <v>120</v>
      </c>
      <c r="K223" s="309"/>
      <c r="L223" s="174">
        <f t="shared" si="14"/>
        <v>243.5</v>
      </c>
      <c r="M223" s="174">
        <f t="shared" si="14"/>
        <v>243.5</v>
      </c>
      <c r="O223" s="181">
        <f t="shared" si="11"/>
        <v>-63.5</v>
      </c>
      <c r="P223" s="181">
        <f t="shared" si="11"/>
        <v>-123.5</v>
      </c>
      <c r="Q223" s="181">
        <f t="shared" si="12"/>
        <v>73.92197125256673</v>
      </c>
      <c r="R223" s="181">
        <f t="shared" si="12"/>
        <v>49.28131416837782</v>
      </c>
      <c r="W223" s="349">
        <f t="shared" si="15"/>
        <v>148.32</v>
      </c>
      <c r="X223" s="349">
        <f t="shared" si="15"/>
        <v>146.85</v>
      </c>
    </row>
    <row r="224" spans="1:24" ht="36" customHeight="1">
      <c r="A224" s="326" t="s">
        <v>203</v>
      </c>
      <c r="B224" s="328"/>
      <c r="C224" s="342" t="s">
        <v>188</v>
      </c>
      <c r="D224" s="342" t="s">
        <v>188</v>
      </c>
      <c r="E224" s="342" t="s">
        <v>201</v>
      </c>
      <c r="F224" s="342" t="s">
        <v>157</v>
      </c>
      <c r="G224" s="342" t="s">
        <v>554</v>
      </c>
      <c r="H224" s="342"/>
      <c r="I224" s="349">
        <f t="shared" si="14"/>
        <v>180</v>
      </c>
      <c r="J224" s="349">
        <f t="shared" si="14"/>
        <v>120</v>
      </c>
      <c r="K224" s="309"/>
      <c r="L224" s="174">
        <f t="shared" si="14"/>
        <v>243.5</v>
      </c>
      <c r="M224" s="174">
        <f t="shared" si="14"/>
        <v>243.5</v>
      </c>
      <c r="O224" s="181">
        <f t="shared" si="11"/>
        <v>-63.5</v>
      </c>
      <c r="P224" s="181">
        <f t="shared" si="11"/>
        <v>-123.5</v>
      </c>
      <c r="Q224" s="181">
        <f t="shared" si="12"/>
        <v>73.92197125256673</v>
      </c>
      <c r="R224" s="181">
        <f t="shared" si="12"/>
        <v>49.28131416837782</v>
      </c>
      <c r="W224" s="349">
        <f t="shared" si="15"/>
        <v>148.32</v>
      </c>
      <c r="X224" s="349">
        <f t="shared" si="15"/>
        <v>146.85</v>
      </c>
    </row>
    <row r="225" spans="1:24" ht="73.5" customHeight="1">
      <c r="A225" s="328" t="s">
        <v>247</v>
      </c>
      <c r="B225" s="328"/>
      <c r="C225" s="342" t="s">
        <v>188</v>
      </c>
      <c r="D225" s="342" t="s">
        <v>188</v>
      </c>
      <c r="E225" s="342" t="s">
        <v>201</v>
      </c>
      <c r="F225" s="342" t="s">
        <v>157</v>
      </c>
      <c r="G225" s="342" t="s">
        <v>553</v>
      </c>
      <c r="H225" s="342"/>
      <c r="I225" s="349">
        <f t="shared" si="14"/>
        <v>180</v>
      </c>
      <c r="J225" s="349">
        <f t="shared" si="14"/>
        <v>120</v>
      </c>
      <c r="K225" s="309"/>
      <c r="L225" s="174">
        <f t="shared" si="14"/>
        <v>243.5</v>
      </c>
      <c r="M225" s="174">
        <f t="shared" si="14"/>
        <v>243.5</v>
      </c>
      <c r="O225" s="181">
        <f t="shared" si="11"/>
        <v>-63.5</v>
      </c>
      <c r="P225" s="181">
        <f t="shared" si="11"/>
        <v>-123.5</v>
      </c>
      <c r="Q225" s="181">
        <f t="shared" si="12"/>
        <v>73.92197125256673</v>
      </c>
      <c r="R225" s="181">
        <f t="shared" si="12"/>
        <v>49.28131416837782</v>
      </c>
      <c r="W225" s="349">
        <f t="shared" si="15"/>
        <v>148.32</v>
      </c>
      <c r="X225" s="349">
        <f t="shared" si="15"/>
        <v>146.85</v>
      </c>
    </row>
    <row r="226" spans="1:24" ht="19.5" customHeight="1">
      <c r="A226" s="329" t="s">
        <v>410</v>
      </c>
      <c r="B226" s="329"/>
      <c r="C226" s="342" t="s">
        <v>188</v>
      </c>
      <c r="D226" s="342" t="s">
        <v>188</v>
      </c>
      <c r="E226" s="342" t="s">
        <v>201</v>
      </c>
      <c r="F226" s="342" t="s">
        <v>157</v>
      </c>
      <c r="G226" s="342" t="s">
        <v>553</v>
      </c>
      <c r="H226" s="342" t="s">
        <v>177</v>
      </c>
      <c r="I226" s="349">
        <v>180</v>
      </c>
      <c r="J226" s="349">
        <v>120</v>
      </c>
      <c r="K226" s="309"/>
      <c r="L226" s="174">
        <v>243.5</v>
      </c>
      <c r="M226" s="174">
        <v>243.5</v>
      </c>
      <c r="O226" s="181">
        <f t="shared" si="11"/>
        <v>-63.5</v>
      </c>
      <c r="P226" s="181">
        <f t="shared" si="11"/>
        <v>-123.5</v>
      </c>
      <c r="Q226" s="181">
        <f t="shared" si="12"/>
        <v>73.92197125256673</v>
      </c>
      <c r="R226" s="181">
        <f t="shared" si="12"/>
        <v>49.28131416837782</v>
      </c>
      <c r="W226" s="349">
        <v>148.32</v>
      </c>
      <c r="X226" s="349">
        <v>146.85</v>
      </c>
    </row>
    <row r="227" spans="1:24" ht="19.5" customHeight="1" hidden="1">
      <c r="A227" s="458" t="s">
        <v>578</v>
      </c>
      <c r="B227" s="329"/>
      <c r="C227" s="342"/>
      <c r="D227" s="342" t="s">
        <v>188</v>
      </c>
      <c r="E227" s="342" t="s">
        <v>181</v>
      </c>
      <c r="F227" s="342"/>
      <c r="G227" s="342"/>
      <c r="H227" s="342"/>
      <c r="I227" s="350">
        <f>I228</f>
        <v>0</v>
      </c>
      <c r="J227" s="349"/>
      <c r="K227" s="309"/>
      <c r="L227" s="174"/>
      <c r="M227" s="174"/>
      <c r="O227" s="181"/>
      <c r="P227" s="181"/>
      <c r="Q227" s="181"/>
      <c r="R227" s="181"/>
      <c r="W227" s="350">
        <f aca="true" t="shared" si="16" ref="W227:X231">W228</f>
        <v>0</v>
      </c>
      <c r="X227" s="350">
        <f t="shared" si="16"/>
        <v>0</v>
      </c>
    </row>
    <row r="228" spans="1:24" ht="19.5" customHeight="1" hidden="1">
      <c r="A228" s="321" t="s">
        <v>579</v>
      </c>
      <c r="B228" s="457"/>
      <c r="C228" s="342"/>
      <c r="D228" s="342" t="s">
        <v>188</v>
      </c>
      <c r="E228" s="342" t="s">
        <v>181</v>
      </c>
      <c r="F228" s="342" t="s">
        <v>157</v>
      </c>
      <c r="G228" s="342"/>
      <c r="H228" s="342"/>
      <c r="I228" s="349">
        <f>I229</f>
        <v>0</v>
      </c>
      <c r="J228" s="349"/>
      <c r="K228" s="309"/>
      <c r="L228" s="174"/>
      <c r="M228" s="174"/>
      <c r="O228" s="181"/>
      <c r="P228" s="181"/>
      <c r="Q228" s="181"/>
      <c r="R228" s="181"/>
      <c r="W228" s="349">
        <f t="shared" si="16"/>
        <v>0</v>
      </c>
      <c r="X228" s="349">
        <f t="shared" si="16"/>
        <v>0</v>
      </c>
    </row>
    <row r="229" spans="1:24" ht="19.5" customHeight="1" hidden="1">
      <c r="A229" s="321" t="s">
        <v>580</v>
      </c>
      <c r="B229" s="457"/>
      <c r="C229" s="342"/>
      <c r="D229" s="342" t="s">
        <v>188</v>
      </c>
      <c r="E229" s="342" t="s">
        <v>181</v>
      </c>
      <c r="F229" s="342" t="s">
        <v>157</v>
      </c>
      <c r="G229" s="342" t="s">
        <v>586</v>
      </c>
      <c r="H229" s="342"/>
      <c r="I229" s="349">
        <f>I230</f>
        <v>0</v>
      </c>
      <c r="J229" s="349"/>
      <c r="K229" s="309"/>
      <c r="L229" s="174"/>
      <c r="M229" s="174"/>
      <c r="O229" s="181"/>
      <c r="P229" s="181"/>
      <c r="Q229" s="181"/>
      <c r="R229" s="181"/>
      <c r="W229" s="349">
        <f t="shared" si="16"/>
        <v>0</v>
      </c>
      <c r="X229" s="349">
        <f t="shared" si="16"/>
        <v>0</v>
      </c>
    </row>
    <row r="230" spans="1:26" ht="30" customHeight="1" hidden="1">
      <c r="A230" s="321" t="s">
        <v>581</v>
      </c>
      <c r="B230" s="457"/>
      <c r="C230" s="342"/>
      <c r="D230" s="342" t="s">
        <v>188</v>
      </c>
      <c r="E230" s="342" t="s">
        <v>181</v>
      </c>
      <c r="F230" s="342" t="s">
        <v>157</v>
      </c>
      <c r="G230" s="342" t="s">
        <v>585</v>
      </c>
      <c r="H230" s="342"/>
      <c r="I230" s="349">
        <f>I231</f>
        <v>0</v>
      </c>
      <c r="J230" s="349"/>
      <c r="K230" s="309"/>
      <c r="L230" s="174"/>
      <c r="M230" s="174"/>
      <c r="O230" s="181"/>
      <c r="P230" s="181"/>
      <c r="Q230" s="181"/>
      <c r="R230" s="181"/>
      <c r="W230" s="349">
        <f t="shared" si="16"/>
        <v>0</v>
      </c>
      <c r="X230" s="349">
        <f t="shared" si="16"/>
        <v>0</v>
      </c>
      <c r="Z230" s="455" t="s">
        <v>583</v>
      </c>
    </row>
    <row r="231" spans="1:24" ht="54" customHeight="1" hidden="1">
      <c r="A231" s="321" t="s">
        <v>582</v>
      </c>
      <c r="B231" s="457"/>
      <c r="C231" s="342"/>
      <c r="D231" s="342" t="s">
        <v>188</v>
      </c>
      <c r="E231" s="342" t="s">
        <v>181</v>
      </c>
      <c r="F231" s="342" t="s">
        <v>157</v>
      </c>
      <c r="G231" s="342" t="s">
        <v>584</v>
      </c>
      <c r="H231" s="342"/>
      <c r="I231" s="349">
        <f>I232</f>
        <v>0</v>
      </c>
      <c r="J231" s="349"/>
      <c r="K231" s="309"/>
      <c r="L231" s="174"/>
      <c r="M231" s="174"/>
      <c r="O231" s="181"/>
      <c r="P231" s="181"/>
      <c r="Q231" s="181"/>
      <c r="R231" s="181"/>
      <c r="W231" s="349">
        <f t="shared" si="16"/>
        <v>0</v>
      </c>
      <c r="X231" s="349">
        <f t="shared" si="16"/>
        <v>0</v>
      </c>
    </row>
    <row r="232" spans="1:24" ht="31.5" customHeight="1" hidden="1">
      <c r="A232" s="321" t="s">
        <v>254</v>
      </c>
      <c r="B232" s="457"/>
      <c r="C232" s="342"/>
      <c r="D232" s="342" t="s">
        <v>188</v>
      </c>
      <c r="E232" s="342" t="s">
        <v>181</v>
      </c>
      <c r="F232" s="342" t="s">
        <v>157</v>
      </c>
      <c r="G232" s="342" t="s">
        <v>584</v>
      </c>
      <c r="H232" s="342" t="s">
        <v>160</v>
      </c>
      <c r="I232" s="349">
        <v>0</v>
      </c>
      <c r="J232" s="349"/>
      <c r="K232" s="309"/>
      <c r="L232" s="174"/>
      <c r="M232" s="174"/>
      <c r="O232" s="181"/>
      <c r="P232" s="181"/>
      <c r="Q232" s="181"/>
      <c r="R232" s="181"/>
      <c r="W232" s="349">
        <v>0</v>
      </c>
      <c r="X232" s="349">
        <v>0</v>
      </c>
    </row>
    <row r="233" spans="1:24" ht="12" customHeight="1" hidden="1">
      <c r="A233" s="459"/>
      <c r="B233" s="329"/>
      <c r="C233" s="342"/>
      <c r="D233" s="342" t="s">
        <v>188</v>
      </c>
      <c r="E233" s="342"/>
      <c r="F233" s="342"/>
      <c r="G233" s="342"/>
      <c r="H233" s="342"/>
      <c r="I233" s="349"/>
      <c r="J233" s="349"/>
      <c r="K233" s="309"/>
      <c r="L233" s="174"/>
      <c r="M233" s="174"/>
      <c r="O233" s="181"/>
      <c r="P233" s="181"/>
      <c r="Q233" s="181"/>
      <c r="R233" s="181"/>
      <c r="W233" s="349"/>
      <c r="X233" s="349"/>
    </row>
    <row r="234" spans="1:24" ht="19.5" customHeight="1">
      <c r="A234" s="330" t="s">
        <v>180</v>
      </c>
      <c r="B234" s="330"/>
      <c r="C234" s="341" t="s">
        <v>188</v>
      </c>
      <c r="D234" s="342" t="s">
        <v>188</v>
      </c>
      <c r="E234" s="341" t="s">
        <v>64</v>
      </c>
      <c r="F234" s="341"/>
      <c r="G234" s="341"/>
      <c r="H234" s="341"/>
      <c r="I234" s="350">
        <f aca="true" t="shared" si="17" ref="I234:M237">I235</f>
        <v>0.36</v>
      </c>
      <c r="J234" s="350">
        <f t="shared" si="17"/>
        <v>0.7</v>
      </c>
      <c r="K234" s="309"/>
      <c r="L234" s="175">
        <f t="shared" si="17"/>
        <v>0</v>
      </c>
      <c r="M234" s="175">
        <f t="shared" si="17"/>
        <v>0</v>
      </c>
      <c r="O234" s="181">
        <f t="shared" si="11"/>
        <v>0.36</v>
      </c>
      <c r="P234" s="181">
        <f t="shared" si="11"/>
        <v>0.7</v>
      </c>
      <c r="Q234" s="181" t="e">
        <f t="shared" si="12"/>
        <v>#DIV/0!</v>
      </c>
      <c r="R234" s="181" t="e">
        <f t="shared" si="12"/>
        <v>#DIV/0!</v>
      </c>
      <c r="W234" s="350">
        <f aca="true" t="shared" si="18" ref="W234:X237">W235</f>
        <v>5.09</v>
      </c>
      <c r="X234" s="350">
        <f t="shared" si="18"/>
        <v>7.19</v>
      </c>
    </row>
    <row r="235" spans="1:24" ht="31.5">
      <c r="A235" s="330" t="s">
        <v>228</v>
      </c>
      <c r="B235" s="330"/>
      <c r="C235" s="341" t="s">
        <v>188</v>
      </c>
      <c r="D235" s="342" t="s">
        <v>188</v>
      </c>
      <c r="E235" s="341" t="s">
        <v>64</v>
      </c>
      <c r="F235" s="341" t="s">
        <v>157</v>
      </c>
      <c r="G235" s="341"/>
      <c r="H235" s="341"/>
      <c r="I235" s="350">
        <f t="shared" si="17"/>
        <v>0.36</v>
      </c>
      <c r="J235" s="350">
        <f t="shared" si="17"/>
        <v>0.7</v>
      </c>
      <c r="K235" s="309"/>
      <c r="L235" s="175">
        <f t="shared" si="17"/>
        <v>0</v>
      </c>
      <c r="M235" s="175">
        <f t="shared" si="17"/>
        <v>0</v>
      </c>
      <c r="O235" s="181">
        <f t="shared" si="11"/>
        <v>0.36</v>
      </c>
      <c r="P235" s="181">
        <f t="shared" si="11"/>
        <v>0.7</v>
      </c>
      <c r="Q235" s="181" t="e">
        <f t="shared" si="12"/>
        <v>#DIV/0!</v>
      </c>
      <c r="R235" s="181" t="e">
        <f t="shared" si="12"/>
        <v>#DIV/0!</v>
      </c>
      <c r="W235" s="350">
        <f t="shared" si="18"/>
        <v>5.09</v>
      </c>
      <c r="X235" s="350">
        <f t="shared" si="18"/>
        <v>7.19</v>
      </c>
    </row>
    <row r="236" spans="1:24" ht="18" customHeight="1">
      <c r="A236" s="326" t="s">
        <v>555</v>
      </c>
      <c r="B236" s="328"/>
      <c r="C236" s="342" t="s">
        <v>188</v>
      </c>
      <c r="D236" s="342" t="s">
        <v>188</v>
      </c>
      <c r="E236" s="342" t="s">
        <v>64</v>
      </c>
      <c r="F236" s="342" t="s">
        <v>157</v>
      </c>
      <c r="G236" s="342" t="s">
        <v>328</v>
      </c>
      <c r="H236" s="342"/>
      <c r="I236" s="349">
        <f t="shared" si="17"/>
        <v>0.36</v>
      </c>
      <c r="J236" s="349">
        <f t="shared" si="17"/>
        <v>0.7</v>
      </c>
      <c r="K236" s="309"/>
      <c r="L236" s="174">
        <f t="shared" si="17"/>
        <v>0</v>
      </c>
      <c r="M236" s="174">
        <f t="shared" si="17"/>
        <v>0</v>
      </c>
      <c r="O236" s="181">
        <f t="shared" si="11"/>
        <v>0.36</v>
      </c>
      <c r="P236" s="181">
        <f t="shared" si="11"/>
        <v>0.7</v>
      </c>
      <c r="Q236" s="181" t="e">
        <f t="shared" si="12"/>
        <v>#DIV/0!</v>
      </c>
      <c r="R236" s="181" t="e">
        <f t="shared" si="12"/>
        <v>#DIV/0!</v>
      </c>
      <c r="W236" s="349">
        <f t="shared" si="18"/>
        <v>5.09</v>
      </c>
      <c r="X236" s="349">
        <f t="shared" si="18"/>
        <v>7.19</v>
      </c>
    </row>
    <row r="237" spans="1:24" ht="18.75" customHeight="1">
      <c r="A237" s="329" t="s">
        <v>556</v>
      </c>
      <c r="B237" s="328"/>
      <c r="C237" s="342" t="s">
        <v>188</v>
      </c>
      <c r="D237" s="342" t="s">
        <v>188</v>
      </c>
      <c r="E237" s="342" t="s">
        <v>64</v>
      </c>
      <c r="F237" s="342" t="s">
        <v>157</v>
      </c>
      <c r="G237" s="342" t="s">
        <v>559</v>
      </c>
      <c r="H237" s="342"/>
      <c r="I237" s="349">
        <f t="shared" si="17"/>
        <v>0.36</v>
      </c>
      <c r="J237" s="349">
        <f t="shared" si="17"/>
        <v>0.7</v>
      </c>
      <c r="K237" s="309"/>
      <c r="L237" s="174">
        <f t="shared" si="17"/>
        <v>0</v>
      </c>
      <c r="M237" s="174">
        <f t="shared" si="17"/>
        <v>0</v>
      </c>
      <c r="O237" s="181">
        <f t="shared" si="11"/>
        <v>0.36</v>
      </c>
      <c r="P237" s="181">
        <f t="shared" si="11"/>
        <v>0.7</v>
      </c>
      <c r="Q237" s="181" t="e">
        <f t="shared" si="12"/>
        <v>#DIV/0!</v>
      </c>
      <c r="R237" s="181" t="e">
        <f t="shared" si="12"/>
        <v>#DIV/0!</v>
      </c>
      <c r="W237" s="349">
        <f t="shared" si="18"/>
        <v>5.09</v>
      </c>
      <c r="X237" s="349">
        <f t="shared" si="18"/>
        <v>7.19</v>
      </c>
    </row>
    <row r="238" spans="1:24" ht="13.5" customHeight="1">
      <c r="A238" s="329" t="s">
        <v>557</v>
      </c>
      <c r="B238" s="329"/>
      <c r="C238" s="342" t="s">
        <v>188</v>
      </c>
      <c r="D238" s="342" t="s">
        <v>188</v>
      </c>
      <c r="E238" s="342" t="s">
        <v>64</v>
      </c>
      <c r="F238" s="342" t="s">
        <v>157</v>
      </c>
      <c r="G238" s="342" t="s">
        <v>558</v>
      </c>
      <c r="H238" s="342"/>
      <c r="I238" s="349">
        <v>0.36</v>
      </c>
      <c r="J238" s="349">
        <v>0.7</v>
      </c>
      <c r="K238" s="309"/>
      <c r="L238" s="174">
        <v>0</v>
      </c>
      <c r="M238" s="174"/>
      <c r="O238" s="181">
        <f t="shared" si="11"/>
        <v>0.36</v>
      </c>
      <c r="P238" s="181">
        <f t="shared" si="11"/>
        <v>0.7</v>
      </c>
      <c r="Q238" s="181" t="e">
        <f t="shared" si="12"/>
        <v>#DIV/0!</v>
      </c>
      <c r="R238" s="181" t="e">
        <f t="shared" si="12"/>
        <v>#DIV/0!</v>
      </c>
      <c r="W238" s="349">
        <v>5.09</v>
      </c>
      <c r="X238" s="349">
        <v>7.19</v>
      </c>
    </row>
    <row r="239" spans="1:24" ht="17.25" customHeight="1">
      <c r="A239" s="329" t="s">
        <v>182</v>
      </c>
      <c r="B239" s="329"/>
      <c r="C239" s="342"/>
      <c r="D239" s="342" t="s">
        <v>188</v>
      </c>
      <c r="E239" s="342" t="s">
        <v>64</v>
      </c>
      <c r="F239" s="342" t="s">
        <v>157</v>
      </c>
      <c r="G239" s="342" t="s">
        <v>558</v>
      </c>
      <c r="H239" s="342" t="s">
        <v>154</v>
      </c>
      <c r="I239" s="349">
        <v>0.36</v>
      </c>
      <c r="J239" s="349"/>
      <c r="K239" s="309"/>
      <c r="L239" s="174"/>
      <c r="M239" s="174"/>
      <c r="O239" s="181"/>
      <c r="P239" s="181"/>
      <c r="Q239" s="181"/>
      <c r="R239" s="181"/>
      <c r="W239" s="349">
        <v>5.09</v>
      </c>
      <c r="X239" s="349">
        <v>7.19</v>
      </c>
    </row>
    <row r="240" spans="1:24" s="9" customFormat="1" ht="30" customHeight="1">
      <c r="A240" s="330" t="s">
        <v>224</v>
      </c>
      <c r="B240" s="389"/>
      <c r="C240" s="341" t="s">
        <v>188</v>
      </c>
      <c r="D240" s="342" t="s">
        <v>188</v>
      </c>
      <c r="E240" s="341" t="s">
        <v>189</v>
      </c>
      <c r="F240" s="341"/>
      <c r="G240" s="341"/>
      <c r="H240" s="341"/>
      <c r="I240" s="350">
        <f aca="true" t="shared" si="19" ref="I240:M242">I241</f>
        <v>235.18</v>
      </c>
      <c r="J240" s="350">
        <f t="shared" si="19"/>
        <v>107.8</v>
      </c>
      <c r="K240" s="311"/>
      <c r="L240" s="175">
        <f t="shared" si="19"/>
        <v>64.3</v>
      </c>
      <c r="M240" s="175">
        <f t="shared" si="19"/>
        <v>64.3</v>
      </c>
      <c r="O240" s="181">
        <f t="shared" si="11"/>
        <v>170.88</v>
      </c>
      <c r="P240" s="181">
        <f t="shared" si="11"/>
        <v>43.5</v>
      </c>
      <c r="Q240" s="181">
        <f t="shared" si="12"/>
        <v>365.7542768273717</v>
      </c>
      <c r="R240" s="181">
        <f t="shared" si="12"/>
        <v>167.651632970451</v>
      </c>
      <c r="W240" s="350">
        <f aca="true" t="shared" si="20" ref="W240:X242">W241</f>
        <v>23.74</v>
      </c>
      <c r="X240" s="350">
        <f t="shared" si="20"/>
        <v>23.74</v>
      </c>
    </row>
    <row r="241" spans="1:24" ht="18">
      <c r="A241" s="329" t="s">
        <v>255</v>
      </c>
      <c r="B241" s="457"/>
      <c r="C241" s="342" t="s">
        <v>188</v>
      </c>
      <c r="D241" s="342" t="s">
        <v>188</v>
      </c>
      <c r="E241" s="342" t="s">
        <v>189</v>
      </c>
      <c r="F241" s="342" t="s">
        <v>167</v>
      </c>
      <c r="G241" s="342"/>
      <c r="H241" s="342"/>
      <c r="I241" s="345">
        <f t="shared" si="19"/>
        <v>235.18</v>
      </c>
      <c r="J241" s="345">
        <f t="shared" si="19"/>
        <v>107.8</v>
      </c>
      <c r="K241" s="309"/>
      <c r="L241" s="172">
        <f t="shared" si="19"/>
        <v>64.3</v>
      </c>
      <c r="M241" s="172">
        <f t="shared" si="19"/>
        <v>64.3</v>
      </c>
      <c r="O241" s="181">
        <f t="shared" si="11"/>
        <v>170.88</v>
      </c>
      <c r="P241" s="181">
        <f t="shared" si="11"/>
        <v>43.5</v>
      </c>
      <c r="Q241" s="181">
        <f t="shared" si="12"/>
        <v>365.7542768273717</v>
      </c>
      <c r="R241" s="181">
        <f t="shared" si="12"/>
        <v>167.651632970451</v>
      </c>
      <c r="W241" s="345">
        <f t="shared" si="20"/>
        <v>23.74</v>
      </c>
      <c r="X241" s="345">
        <f t="shared" si="20"/>
        <v>23.74</v>
      </c>
    </row>
    <row r="242" spans="1:24" ht="18">
      <c r="A242" s="326" t="s">
        <v>560</v>
      </c>
      <c r="B242" s="457"/>
      <c r="C242" s="342" t="s">
        <v>188</v>
      </c>
      <c r="D242" s="342" t="s">
        <v>188</v>
      </c>
      <c r="E242" s="342" t="s">
        <v>189</v>
      </c>
      <c r="F242" s="342" t="s">
        <v>167</v>
      </c>
      <c r="G242" s="342" t="s">
        <v>329</v>
      </c>
      <c r="H242" s="342"/>
      <c r="I242" s="349">
        <f t="shared" si="19"/>
        <v>235.18</v>
      </c>
      <c r="J242" s="349">
        <f t="shared" si="19"/>
        <v>107.8</v>
      </c>
      <c r="K242" s="309"/>
      <c r="L242" s="174">
        <f t="shared" si="19"/>
        <v>64.3</v>
      </c>
      <c r="M242" s="174">
        <f t="shared" si="19"/>
        <v>64.3</v>
      </c>
      <c r="O242" s="181">
        <f t="shared" si="11"/>
        <v>170.88</v>
      </c>
      <c r="P242" s="181">
        <f t="shared" si="11"/>
        <v>43.5</v>
      </c>
      <c r="Q242" s="181">
        <f t="shared" si="12"/>
        <v>365.7542768273717</v>
      </c>
      <c r="R242" s="181">
        <f t="shared" si="12"/>
        <v>167.651632970451</v>
      </c>
      <c r="W242" s="349">
        <f t="shared" si="20"/>
        <v>23.74</v>
      </c>
      <c r="X242" s="349">
        <f t="shared" si="20"/>
        <v>23.74</v>
      </c>
    </row>
    <row r="243" spans="1:24" ht="78.75">
      <c r="A243" s="428" t="s">
        <v>54</v>
      </c>
      <c r="B243" s="460"/>
      <c r="C243" s="342" t="s">
        <v>188</v>
      </c>
      <c r="D243" s="342" t="s">
        <v>188</v>
      </c>
      <c r="E243" s="342" t="s">
        <v>189</v>
      </c>
      <c r="F243" s="342" t="s">
        <v>167</v>
      </c>
      <c r="G243" s="342" t="s">
        <v>561</v>
      </c>
      <c r="H243" s="342"/>
      <c r="I243" s="349">
        <f>I244+I246+I249+I253</f>
        <v>235.18</v>
      </c>
      <c r="J243" s="394">
        <f>J244+J249+J246</f>
        <v>107.8</v>
      </c>
      <c r="K243" s="312"/>
      <c r="L243" s="285">
        <f>L244+L249</f>
        <v>64.3</v>
      </c>
      <c r="M243" s="174">
        <f>M244+M249</f>
        <v>64.3</v>
      </c>
      <c r="O243" s="181">
        <f t="shared" si="11"/>
        <v>170.88</v>
      </c>
      <c r="P243" s="181">
        <f t="shared" si="11"/>
        <v>43.5</v>
      </c>
      <c r="Q243" s="181">
        <f t="shared" si="12"/>
        <v>365.7542768273717</v>
      </c>
      <c r="R243" s="181">
        <f t="shared" si="12"/>
        <v>167.651632970451</v>
      </c>
      <c r="W243" s="349">
        <f>W244+W246+W249+W253</f>
        <v>23.74</v>
      </c>
      <c r="X243" s="349">
        <f>X244+X246+X249+X253</f>
        <v>23.74</v>
      </c>
    </row>
    <row r="244" spans="1:24" s="9" customFormat="1" ht="47.25">
      <c r="A244" s="344" t="s">
        <v>55</v>
      </c>
      <c r="B244" s="461"/>
      <c r="C244" s="341" t="s">
        <v>188</v>
      </c>
      <c r="D244" s="342" t="s">
        <v>188</v>
      </c>
      <c r="E244" s="341" t="s">
        <v>189</v>
      </c>
      <c r="F244" s="341" t="s">
        <v>167</v>
      </c>
      <c r="G244" s="342" t="s">
        <v>562</v>
      </c>
      <c r="H244" s="341"/>
      <c r="I244" s="350">
        <f>I245</f>
        <v>105.08</v>
      </c>
      <c r="J244" s="350">
        <f>J245</f>
        <v>60.7</v>
      </c>
      <c r="K244" s="311"/>
      <c r="L244" s="175">
        <f>L245</f>
        <v>48.6</v>
      </c>
      <c r="M244" s="175">
        <f>M245</f>
        <v>48.6</v>
      </c>
      <c r="O244" s="181">
        <f t="shared" si="11"/>
        <v>56.48</v>
      </c>
      <c r="P244" s="181">
        <f t="shared" si="11"/>
        <v>12.100000000000001</v>
      </c>
      <c r="Q244" s="181">
        <f t="shared" si="12"/>
        <v>216.2139917695473</v>
      </c>
      <c r="R244" s="181">
        <f t="shared" si="12"/>
        <v>124.89711934156378</v>
      </c>
      <c r="W244" s="350">
        <f>W245</f>
        <v>0</v>
      </c>
      <c r="X244" s="350">
        <f>X245</f>
        <v>0</v>
      </c>
    </row>
    <row r="245" spans="1:24" ht="18">
      <c r="A245" s="328" t="s">
        <v>73</v>
      </c>
      <c r="B245" s="462"/>
      <c r="C245" s="342" t="s">
        <v>188</v>
      </c>
      <c r="D245" s="342" t="s">
        <v>188</v>
      </c>
      <c r="E245" s="342" t="s">
        <v>189</v>
      </c>
      <c r="F245" s="342" t="s">
        <v>167</v>
      </c>
      <c r="G245" s="342" t="s">
        <v>562</v>
      </c>
      <c r="H245" s="342" t="s">
        <v>159</v>
      </c>
      <c r="I245" s="345">
        <v>105.08</v>
      </c>
      <c r="J245" s="345">
        <v>60.7</v>
      </c>
      <c r="K245" s="309"/>
      <c r="L245" s="172">
        <v>48.6</v>
      </c>
      <c r="M245" s="172">
        <v>48.6</v>
      </c>
      <c r="O245" s="181">
        <f t="shared" si="11"/>
        <v>56.48</v>
      </c>
      <c r="P245" s="181">
        <f t="shared" si="11"/>
        <v>12.100000000000001</v>
      </c>
      <c r="Q245" s="181">
        <f t="shared" si="12"/>
        <v>216.2139917695473</v>
      </c>
      <c r="R245" s="181">
        <f t="shared" si="12"/>
        <v>124.89711934156378</v>
      </c>
      <c r="W245" s="345">
        <v>0</v>
      </c>
      <c r="X245" s="345">
        <v>0</v>
      </c>
    </row>
    <row r="246" spans="1:24" ht="50.25" customHeight="1">
      <c r="A246" s="344" t="s">
        <v>405</v>
      </c>
      <c r="B246" s="462"/>
      <c r="C246" s="342" t="s">
        <v>188</v>
      </c>
      <c r="D246" s="342" t="s">
        <v>188</v>
      </c>
      <c r="E246" s="342" t="s">
        <v>189</v>
      </c>
      <c r="F246" s="342" t="s">
        <v>167</v>
      </c>
      <c r="G246" s="341" t="s">
        <v>563</v>
      </c>
      <c r="H246" s="342"/>
      <c r="I246" s="429">
        <f>I247</f>
        <v>23.74</v>
      </c>
      <c r="J246" s="349">
        <f>J247</f>
        <v>19.8</v>
      </c>
      <c r="K246" s="309"/>
      <c r="L246" s="174">
        <v>25.6</v>
      </c>
      <c r="M246" s="174">
        <v>25.6</v>
      </c>
      <c r="O246" s="181">
        <f t="shared" si="11"/>
        <v>-1.860000000000003</v>
      </c>
      <c r="P246" s="181">
        <f t="shared" si="11"/>
        <v>-5.800000000000001</v>
      </c>
      <c r="Q246" s="181">
        <f t="shared" si="12"/>
        <v>92.73437499999999</v>
      </c>
      <c r="R246" s="181">
        <f t="shared" si="12"/>
        <v>77.34375</v>
      </c>
      <c r="W246" s="429">
        <f>W247</f>
        <v>23.74</v>
      </c>
      <c r="X246" s="429">
        <f>X247</f>
        <v>23.74</v>
      </c>
    </row>
    <row r="247" spans="1:24" ht="18" customHeight="1">
      <c r="A247" s="328" t="s">
        <v>73</v>
      </c>
      <c r="B247" s="462"/>
      <c r="C247" s="342" t="s">
        <v>188</v>
      </c>
      <c r="D247" s="342" t="s">
        <v>188</v>
      </c>
      <c r="E247" s="342" t="s">
        <v>189</v>
      </c>
      <c r="F247" s="342" t="s">
        <v>167</v>
      </c>
      <c r="G247" s="341" t="s">
        <v>563</v>
      </c>
      <c r="H247" s="342" t="s">
        <v>159</v>
      </c>
      <c r="I247" s="413">
        <v>23.74</v>
      </c>
      <c r="J247" s="349">
        <v>19.8</v>
      </c>
      <c r="K247" s="309"/>
      <c r="L247" s="174">
        <v>25.6</v>
      </c>
      <c r="M247" s="174">
        <v>25.6</v>
      </c>
      <c r="O247" s="181">
        <f aca="true" t="shared" si="21" ref="O247:P250">I247-L247</f>
        <v>-1.860000000000003</v>
      </c>
      <c r="P247" s="181">
        <f t="shared" si="21"/>
        <v>-5.800000000000001</v>
      </c>
      <c r="Q247" s="181">
        <f aca="true" t="shared" si="22" ref="Q247:R250">I247/L247*100</f>
        <v>92.73437499999999</v>
      </c>
      <c r="R247" s="181">
        <f t="shared" si="22"/>
        <v>77.34375</v>
      </c>
      <c r="W247" s="413">
        <v>23.74</v>
      </c>
      <c r="X247" s="413">
        <v>23.74</v>
      </c>
    </row>
    <row r="248" spans="1:24" ht="31.5" hidden="1">
      <c r="A248" s="428" t="s">
        <v>17</v>
      </c>
      <c r="B248" s="460"/>
      <c r="C248" s="342" t="s">
        <v>188</v>
      </c>
      <c r="D248" s="342" t="s">
        <v>188</v>
      </c>
      <c r="E248" s="342" t="s">
        <v>189</v>
      </c>
      <c r="F248" s="342" t="s">
        <v>167</v>
      </c>
      <c r="G248" s="342" t="s">
        <v>330</v>
      </c>
      <c r="H248" s="342" t="s">
        <v>159</v>
      </c>
      <c r="I248" s="349">
        <v>25.6</v>
      </c>
      <c r="J248" s="349">
        <v>25.6</v>
      </c>
      <c r="K248" s="309"/>
      <c r="L248" s="174">
        <v>25.6</v>
      </c>
      <c r="M248" s="174">
        <v>25.6</v>
      </c>
      <c r="O248" s="181">
        <f t="shared" si="21"/>
        <v>0</v>
      </c>
      <c r="P248" s="181">
        <f t="shared" si="21"/>
        <v>0</v>
      </c>
      <c r="Q248" s="181">
        <f t="shared" si="22"/>
        <v>100</v>
      </c>
      <c r="R248" s="181">
        <f t="shared" si="22"/>
        <v>100</v>
      </c>
      <c r="W248" s="349">
        <v>25.6</v>
      </c>
      <c r="X248" s="349">
        <v>25.6</v>
      </c>
    </row>
    <row r="249" spans="1:24" s="9" customFormat="1" ht="35.25" customHeight="1">
      <c r="A249" s="163" t="s">
        <v>280</v>
      </c>
      <c r="B249" s="430"/>
      <c r="C249" s="341" t="s">
        <v>188</v>
      </c>
      <c r="D249" s="342" t="s">
        <v>188</v>
      </c>
      <c r="E249" s="341" t="s">
        <v>189</v>
      </c>
      <c r="F249" s="341" t="s">
        <v>167</v>
      </c>
      <c r="G249" s="342" t="s">
        <v>564</v>
      </c>
      <c r="H249" s="341"/>
      <c r="I249" s="350">
        <f>I250</f>
        <v>46.702</v>
      </c>
      <c r="J249" s="350">
        <f>J250</f>
        <v>27.3</v>
      </c>
      <c r="K249" s="311"/>
      <c r="L249" s="175">
        <f>L250</f>
        <v>15.7</v>
      </c>
      <c r="M249" s="175">
        <f>M250</f>
        <v>15.7</v>
      </c>
      <c r="O249" s="181">
        <f t="shared" si="21"/>
        <v>31.002</v>
      </c>
      <c r="P249" s="181">
        <f t="shared" si="21"/>
        <v>11.600000000000001</v>
      </c>
      <c r="Q249" s="181">
        <f t="shared" si="22"/>
        <v>297.4649681528662</v>
      </c>
      <c r="R249" s="181">
        <f t="shared" si="22"/>
        <v>173.88535031847135</v>
      </c>
      <c r="W249" s="350">
        <f>W250</f>
        <v>0</v>
      </c>
      <c r="X249" s="350">
        <f>X250</f>
        <v>0</v>
      </c>
    </row>
    <row r="250" spans="1:24" ht="17.25" customHeight="1">
      <c r="A250" s="328" t="s">
        <v>73</v>
      </c>
      <c r="B250" s="462"/>
      <c r="C250" s="342" t="s">
        <v>188</v>
      </c>
      <c r="D250" s="342" t="s">
        <v>188</v>
      </c>
      <c r="E250" s="342" t="s">
        <v>189</v>
      </c>
      <c r="F250" s="342" t="s">
        <v>167</v>
      </c>
      <c r="G250" s="342" t="s">
        <v>564</v>
      </c>
      <c r="H250" s="342" t="s">
        <v>159</v>
      </c>
      <c r="I250" s="349">
        <v>46.702</v>
      </c>
      <c r="J250" s="349">
        <v>27.3</v>
      </c>
      <c r="K250" s="309"/>
      <c r="L250" s="174">
        <v>15.7</v>
      </c>
      <c r="M250" s="174">
        <v>15.7</v>
      </c>
      <c r="O250" s="181">
        <f t="shared" si="21"/>
        <v>31.002</v>
      </c>
      <c r="P250" s="181">
        <f t="shared" si="21"/>
        <v>11.600000000000001</v>
      </c>
      <c r="Q250" s="181">
        <f t="shared" si="22"/>
        <v>297.4649681528662</v>
      </c>
      <c r="R250" s="181">
        <f t="shared" si="22"/>
        <v>173.88535031847135</v>
      </c>
      <c r="W250" s="349">
        <v>0</v>
      </c>
      <c r="X250" s="349">
        <v>0</v>
      </c>
    </row>
    <row r="251" spans="1:24" ht="18.75" hidden="1">
      <c r="A251" s="282" t="s">
        <v>42</v>
      </c>
      <c r="B251" s="282"/>
      <c r="C251" s="280" t="s">
        <v>188</v>
      </c>
      <c r="D251" s="342" t="s">
        <v>188</v>
      </c>
      <c r="E251" s="280" t="s">
        <v>189</v>
      </c>
      <c r="F251" s="280" t="s">
        <v>167</v>
      </c>
      <c r="G251" s="280" t="s">
        <v>56</v>
      </c>
      <c r="H251" s="280" t="s">
        <v>159</v>
      </c>
      <c r="I251" s="283">
        <v>0</v>
      </c>
      <c r="J251" s="283">
        <v>22.9</v>
      </c>
      <c r="K251" s="277"/>
      <c r="L251" s="75">
        <v>22.9</v>
      </c>
      <c r="M251" s="75">
        <v>22.9</v>
      </c>
      <c r="W251" s="283">
        <v>0</v>
      </c>
      <c r="X251" s="283">
        <v>0</v>
      </c>
    </row>
    <row r="252" spans="1:24" ht="18.75" hidden="1">
      <c r="A252" s="282" t="s">
        <v>73</v>
      </c>
      <c r="B252" s="281"/>
      <c r="C252" s="280" t="s">
        <v>188</v>
      </c>
      <c r="D252" s="342" t="s">
        <v>188</v>
      </c>
      <c r="E252" s="280" t="s">
        <v>189</v>
      </c>
      <c r="F252" s="280" t="s">
        <v>167</v>
      </c>
      <c r="G252" s="280" t="s">
        <v>56</v>
      </c>
      <c r="H252" s="280" t="s">
        <v>159</v>
      </c>
      <c r="I252" s="283">
        <v>0</v>
      </c>
      <c r="J252" s="283">
        <v>22.9</v>
      </c>
      <c r="K252" s="277"/>
      <c r="L252" s="75">
        <v>22.9</v>
      </c>
      <c r="M252" s="75">
        <v>22.9</v>
      </c>
      <c r="W252" s="283">
        <v>0</v>
      </c>
      <c r="X252" s="283">
        <v>0</v>
      </c>
    </row>
    <row r="253" spans="1:24" ht="60.75" customHeight="1">
      <c r="A253" s="468" t="s">
        <v>588</v>
      </c>
      <c r="B253" s="282"/>
      <c r="C253" s="280" t="s">
        <v>188</v>
      </c>
      <c r="D253" s="342" t="s">
        <v>188</v>
      </c>
      <c r="E253" s="280" t="s">
        <v>189</v>
      </c>
      <c r="F253" s="280" t="s">
        <v>167</v>
      </c>
      <c r="G253" s="342" t="s">
        <v>589</v>
      </c>
      <c r="H253" s="280"/>
      <c r="I253" s="349">
        <f>I254</f>
        <v>59.658</v>
      </c>
      <c r="J253" s="283">
        <v>22.9</v>
      </c>
      <c r="K253" s="277"/>
      <c r="L253" s="75">
        <v>22.9</v>
      </c>
      <c r="M253" s="75">
        <v>22.9</v>
      </c>
      <c r="W253" s="469">
        <f>W254</f>
        <v>0</v>
      </c>
      <c r="X253" s="469">
        <f>X254</f>
        <v>0</v>
      </c>
    </row>
    <row r="254" spans="1:24" ht="19.5" customHeight="1">
      <c r="A254" s="328" t="s">
        <v>73</v>
      </c>
      <c r="B254" s="462"/>
      <c r="C254" s="342" t="s">
        <v>188</v>
      </c>
      <c r="D254" s="342" t="s">
        <v>188</v>
      </c>
      <c r="E254" s="342" t="s">
        <v>189</v>
      </c>
      <c r="F254" s="342" t="s">
        <v>167</v>
      </c>
      <c r="G254" s="342" t="s">
        <v>589</v>
      </c>
      <c r="H254" s="342" t="s">
        <v>159</v>
      </c>
      <c r="I254" s="349">
        <v>59.658</v>
      </c>
      <c r="J254" s="284"/>
      <c r="K254" s="277"/>
      <c r="L254" s="106"/>
      <c r="M254" s="106"/>
      <c r="W254" s="349">
        <v>0</v>
      </c>
      <c r="X254" s="349">
        <v>0</v>
      </c>
    </row>
    <row r="255" spans="1:13" ht="18.75">
      <c r="A255" s="286"/>
      <c r="B255" s="286"/>
      <c r="C255" s="278"/>
      <c r="D255" s="278"/>
      <c r="E255" s="278"/>
      <c r="F255" s="278"/>
      <c r="G255" s="278"/>
      <c r="H255" s="278"/>
      <c r="I255" s="287"/>
      <c r="J255" s="287"/>
      <c r="K255" s="277"/>
      <c r="L255" s="78"/>
      <c r="M255" s="78"/>
    </row>
    <row r="256" spans="1:13" ht="37.5" hidden="1">
      <c r="A256" s="286" t="s">
        <v>75</v>
      </c>
      <c r="B256" s="286"/>
      <c r="C256" s="278"/>
      <c r="D256" s="278"/>
      <c r="E256" s="278" t="s">
        <v>141</v>
      </c>
      <c r="F256" s="278"/>
      <c r="G256" s="278"/>
      <c r="H256" s="278"/>
      <c r="I256" s="284"/>
      <c r="J256" s="284"/>
      <c r="K256" s="277"/>
      <c r="L256" s="106"/>
      <c r="M256" s="106"/>
    </row>
    <row r="257" spans="1:13" ht="18.75" hidden="1">
      <c r="A257" s="288"/>
      <c r="B257" s="288"/>
      <c r="C257" s="278"/>
      <c r="D257" s="278"/>
      <c r="E257" s="289"/>
      <c r="F257" s="289"/>
      <c r="G257" s="289"/>
      <c r="H257" s="289"/>
      <c r="I257" s="290"/>
      <c r="J257" s="290"/>
      <c r="K257" s="277"/>
      <c r="L257" s="108"/>
      <c r="M257" s="108"/>
    </row>
    <row r="258" spans="1:13" ht="18.75">
      <c r="A258" s="291"/>
      <c r="B258" s="291"/>
      <c r="C258" s="289"/>
      <c r="D258" s="289"/>
      <c r="E258" s="289"/>
      <c r="F258" s="289"/>
      <c r="G258" s="289"/>
      <c r="H258" s="289"/>
      <c r="I258" s="290"/>
      <c r="J258" s="290"/>
      <c r="K258" s="277"/>
      <c r="L258" s="108"/>
      <c r="M258" s="108"/>
    </row>
    <row r="259" spans="1:13" ht="18.75">
      <c r="A259" s="286"/>
      <c r="B259" s="286"/>
      <c r="C259" s="278"/>
      <c r="D259" s="278"/>
      <c r="E259" s="278"/>
      <c r="F259" s="278"/>
      <c r="G259" s="278"/>
      <c r="H259" s="278"/>
      <c r="I259" s="284"/>
      <c r="J259" s="284"/>
      <c r="K259" s="277"/>
      <c r="L259" s="106"/>
      <c r="M259" s="106"/>
    </row>
    <row r="260" spans="1:13" ht="18.75">
      <c r="A260" s="286"/>
      <c r="B260" s="286"/>
      <c r="C260" s="278"/>
      <c r="D260" s="278"/>
      <c r="E260" s="278"/>
      <c r="F260" s="278"/>
      <c r="G260" s="278"/>
      <c r="H260" s="278"/>
      <c r="I260" s="284"/>
      <c r="J260" s="284"/>
      <c r="K260" s="277"/>
      <c r="L260" s="106"/>
      <c r="M260" s="106"/>
    </row>
    <row r="261" spans="1:13" ht="15">
      <c r="A261" s="105"/>
      <c r="B261" s="105"/>
      <c r="C261" s="77"/>
      <c r="D261" s="77"/>
      <c r="E261" s="77"/>
      <c r="F261" s="77"/>
      <c r="G261" s="77"/>
      <c r="H261" s="77"/>
      <c r="I261" s="106"/>
      <c r="J261" s="106"/>
      <c r="L261" s="106"/>
      <c r="M261" s="106"/>
    </row>
    <row r="262" spans="1:13" ht="15">
      <c r="A262" s="105"/>
      <c r="B262" s="105"/>
      <c r="C262" s="77"/>
      <c r="D262" s="77"/>
      <c r="E262" s="77"/>
      <c r="F262" s="77"/>
      <c r="G262" s="77"/>
      <c r="H262" s="77"/>
      <c r="I262" s="106"/>
      <c r="J262" s="106"/>
      <c r="L262" s="106"/>
      <c r="M262" s="106"/>
    </row>
    <row r="263" spans="1:13" ht="15">
      <c r="A263" s="110"/>
      <c r="B263" s="110"/>
      <c r="C263" s="107"/>
      <c r="D263" s="107"/>
      <c r="E263" s="107"/>
      <c r="F263" s="107"/>
      <c r="G263" s="107"/>
      <c r="H263" s="77"/>
      <c r="I263" s="106"/>
      <c r="J263" s="106"/>
      <c r="L263" s="106"/>
      <c r="M263" s="106"/>
    </row>
    <row r="264" spans="1:13" ht="14.25">
      <c r="A264" s="109"/>
      <c r="B264" s="109"/>
      <c r="C264" s="107"/>
      <c r="D264" s="107"/>
      <c r="E264" s="107"/>
      <c r="F264" s="107"/>
      <c r="G264" s="107"/>
      <c r="H264" s="107"/>
      <c r="I264" s="108"/>
      <c r="J264" s="108"/>
      <c r="L264" s="108"/>
      <c r="M264" s="108"/>
    </row>
    <row r="265" spans="1:13" ht="15">
      <c r="A265" s="80"/>
      <c r="B265" s="80"/>
      <c r="C265" s="77"/>
      <c r="D265" s="77"/>
      <c r="E265" s="77"/>
      <c r="F265" s="77"/>
      <c r="G265" s="77"/>
      <c r="H265" s="77"/>
      <c r="I265" s="106"/>
      <c r="J265" s="106"/>
      <c r="L265" s="106"/>
      <c r="M265" s="106"/>
    </row>
    <row r="266" spans="1:13" ht="15">
      <c r="A266" s="81"/>
      <c r="B266" s="81"/>
      <c r="C266" s="77"/>
      <c r="D266" s="77"/>
      <c r="E266" s="77"/>
      <c r="F266" s="77"/>
      <c r="G266" s="77"/>
      <c r="H266" s="77"/>
      <c r="I266" s="106"/>
      <c r="J266" s="106"/>
      <c r="L266" s="106"/>
      <c r="M266" s="106"/>
    </row>
    <row r="267" spans="1:13" ht="15">
      <c r="A267" s="81"/>
      <c r="B267" s="81"/>
      <c r="C267" s="77"/>
      <c r="D267" s="77"/>
      <c r="E267" s="77"/>
      <c r="F267" s="77"/>
      <c r="G267" s="77"/>
      <c r="H267" s="77"/>
      <c r="I267" s="106"/>
      <c r="J267" s="106"/>
      <c r="L267" s="106"/>
      <c r="M267" s="106"/>
    </row>
    <row r="268" spans="1:13" ht="15">
      <c r="A268" s="81"/>
      <c r="B268" s="81"/>
      <c r="C268" s="77"/>
      <c r="D268" s="77"/>
      <c r="E268" s="77"/>
      <c r="F268" s="77"/>
      <c r="G268" s="77"/>
      <c r="H268" s="77"/>
      <c r="I268" s="106"/>
      <c r="J268" s="106"/>
      <c r="L268" s="106"/>
      <c r="M268" s="106"/>
    </row>
    <row r="269" spans="1:13" ht="15">
      <c r="A269" s="109"/>
      <c r="B269" s="109"/>
      <c r="C269" s="77"/>
      <c r="D269" s="77"/>
      <c r="E269" s="107"/>
      <c r="F269" s="107"/>
      <c r="G269" s="107"/>
      <c r="H269" s="107"/>
      <c r="I269" s="108"/>
      <c r="J269" s="108"/>
      <c r="L269" s="108"/>
      <c r="M269" s="108"/>
    </row>
    <row r="270" spans="1:13" ht="15">
      <c r="A270" s="105"/>
      <c r="B270" s="105"/>
      <c r="C270" s="77"/>
      <c r="D270" s="77"/>
      <c r="E270" s="77"/>
      <c r="F270" s="77"/>
      <c r="G270" s="77"/>
      <c r="H270" s="77"/>
      <c r="I270" s="106"/>
      <c r="J270" s="106"/>
      <c r="L270" s="106"/>
      <c r="M270" s="106"/>
    </row>
    <row r="271" spans="1:13" ht="15">
      <c r="A271" s="105"/>
      <c r="B271" s="105"/>
      <c r="C271" s="77"/>
      <c r="D271" s="77"/>
      <c r="E271" s="77"/>
      <c r="F271" s="77"/>
      <c r="G271" s="77"/>
      <c r="H271" s="77"/>
      <c r="I271" s="106"/>
      <c r="J271" s="106"/>
      <c r="L271" s="106"/>
      <c r="M271" s="106"/>
    </row>
    <row r="272" spans="1:13" ht="15">
      <c r="A272" s="105"/>
      <c r="B272" s="105"/>
      <c r="C272" s="77"/>
      <c r="D272" s="77"/>
      <c r="E272" s="77"/>
      <c r="F272" s="77"/>
      <c r="G272" s="77"/>
      <c r="H272" s="77"/>
      <c r="I272" s="106"/>
      <c r="J272" s="106"/>
      <c r="L272" s="106"/>
      <c r="M272" s="106"/>
    </row>
    <row r="273" spans="1:13" ht="15">
      <c r="A273" s="105"/>
      <c r="B273" s="105"/>
      <c r="C273" s="77"/>
      <c r="D273" s="77"/>
      <c r="E273" s="77"/>
      <c r="F273" s="77"/>
      <c r="G273" s="77"/>
      <c r="H273" s="77"/>
      <c r="I273" s="106"/>
      <c r="J273" s="106"/>
      <c r="L273" s="106"/>
      <c r="M273" s="106"/>
    </row>
    <row r="274" spans="1:13" ht="15">
      <c r="A274" s="76"/>
      <c r="B274" s="76"/>
      <c r="C274" s="77"/>
      <c r="D274" s="77"/>
      <c r="E274" s="107"/>
      <c r="F274" s="107"/>
      <c r="G274" s="107"/>
      <c r="H274" s="107"/>
      <c r="I274" s="108"/>
      <c r="J274" s="108"/>
      <c r="L274" s="108"/>
      <c r="M274" s="108"/>
    </row>
    <row r="275" spans="1:13" s="9" customFormat="1" ht="14.25">
      <c r="A275" s="109"/>
      <c r="B275" s="109"/>
      <c r="C275" s="107"/>
      <c r="D275" s="107"/>
      <c r="E275" s="107"/>
      <c r="F275" s="107"/>
      <c r="G275" s="107"/>
      <c r="H275" s="107"/>
      <c r="I275" s="108"/>
      <c r="J275" s="108"/>
      <c r="L275" s="108"/>
      <c r="M275" s="108"/>
    </row>
    <row r="276" spans="1:13" ht="14.25">
      <c r="A276" s="109"/>
      <c r="B276" s="109"/>
      <c r="C276" s="107"/>
      <c r="D276" s="107"/>
      <c r="E276" s="107"/>
      <c r="F276" s="107"/>
      <c r="G276" s="107"/>
      <c r="H276" s="107"/>
      <c r="I276" s="108"/>
      <c r="J276" s="108"/>
      <c r="L276" s="108"/>
      <c r="M276" s="108"/>
    </row>
    <row r="277" spans="1:13" ht="15">
      <c r="A277" s="81"/>
      <c r="B277" s="81"/>
      <c r="C277" s="77"/>
      <c r="D277" s="77"/>
      <c r="E277" s="77"/>
      <c r="F277" s="77"/>
      <c r="G277" s="77"/>
      <c r="H277" s="77"/>
      <c r="I277" s="106"/>
      <c r="J277" s="106"/>
      <c r="L277" s="106"/>
      <c r="M277" s="106"/>
    </row>
    <row r="278" spans="1:13" ht="15">
      <c r="A278" s="105"/>
      <c r="B278" s="105"/>
      <c r="C278" s="77"/>
      <c r="D278" s="77"/>
      <c r="E278" s="77"/>
      <c r="F278" s="77"/>
      <c r="G278" s="77"/>
      <c r="H278" s="77"/>
      <c r="I278" s="106"/>
      <c r="J278" s="106"/>
      <c r="L278" s="106"/>
      <c r="M278" s="106"/>
    </row>
    <row r="279" spans="1:13" ht="15">
      <c r="A279" s="105"/>
      <c r="B279" s="105"/>
      <c r="C279" s="77"/>
      <c r="D279" s="77"/>
      <c r="E279" s="77"/>
      <c r="F279" s="77"/>
      <c r="G279" s="77"/>
      <c r="H279" s="77"/>
      <c r="I279" s="106"/>
      <c r="J279" s="106"/>
      <c r="L279" s="106"/>
      <c r="M279" s="106"/>
    </row>
    <row r="280" spans="1:13" ht="15">
      <c r="A280" s="105"/>
      <c r="B280" s="105"/>
      <c r="C280" s="77"/>
      <c r="D280" s="77"/>
      <c r="E280" s="77"/>
      <c r="F280" s="77"/>
      <c r="G280" s="77"/>
      <c r="H280" s="77"/>
      <c r="I280" s="106"/>
      <c r="J280" s="106"/>
      <c r="L280" s="106"/>
      <c r="M280" s="106"/>
    </row>
    <row r="281" spans="1:13" s="9" customFormat="1" ht="14.25">
      <c r="A281" s="109"/>
      <c r="B281" s="109"/>
      <c r="C281" s="107"/>
      <c r="D281" s="107"/>
      <c r="E281" s="107"/>
      <c r="F281" s="107"/>
      <c r="G281" s="107"/>
      <c r="H281" s="107"/>
      <c r="I281" s="108"/>
      <c r="J281" s="108"/>
      <c r="L281" s="108"/>
      <c r="M281" s="108"/>
    </row>
    <row r="282" spans="1:13" ht="14.25">
      <c r="A282" s="109"/>
      <c r="B282" s="109"/>
      <c r="C282" s="107"/>
      <c r="D282" s="107"/>
      <c r="E282" s="107"/>
      <c r="F282" s="107"/>
      <c r="G282" s="107"/>
      <c r="H282" s="107"/>
      <c r="I282" s="108"/>
      <c r="J282" s="108"/>
      <c r="L282" s="108"/>
      <c r="M282" s="108"/>
    </row>
    <row r="283" spans="1:13" ht="15">
      <c r="A283" s="80"/>
      <c r="B283" s="80"/>
      <c r="C283" s="77"/>
      <c r="D283" s="77"/>
      <c r="E283" s="77"/>
      <c r="F283" s="77"/>
      <c r="G283" s="77"/>
      <c r="H283" s="77"/>
      <c r="I283" s="106"/>
      <c r="J283" s="106"/>
      <c r="L283" s="106"/>
      <c r="M283" s="106"/>
    </row>
    <row r="284" spans="1:13" ht="15">
      <c r="A284" s="81"/>
      <c r="B284" s="81"/>
      <c r="C284" s="77"/>
      <c r="D284" s="77"/>
      <c r="E284" s="77"/>
      <c r="F284" s="77"/>
      <c r="G284" s="77"/>
      <c r="H284" s="77"/>
      <c r="I284" s="106"/>
      <c r="J284" s="106"/>
      <c r="L284" s="106"/>
      <c r="M284" s="106"/>
    </row>
    <row r="285" spans="1:13" ht="15">
      <c r="A285" s="81"/>
      <c r="B285" s="81"/>
      <c r="C285" s="77"/>
      <c r="D285" s="77"/>
      <c r="E285" s="77"/>
      <c r="F285" s="77"/>
      <c r="G285" s="77"/>
      <c r="H285" s="77"/>
      <c r="I285" s="106"/>
      <c r="J285" s="106"/>
      <c r="L285" s="106"/>
      <c r="M285" s="106"/>
    </row>
    <row r="286" spans="1:13" ht="15">
      <c r="A286" s="81"/>
      <c r="B286" s="81"/>
      <c r="C286" s="77"/>
      <c r="D286" s="77"/>
      <c r="E286" s="77"/>
      <c r="F286" s="77"/>
      <c r="G286" s="77"/>
      <c r="H286" s="77"/>
      <c r="I286" s="106"/>
      <c r="J286" s="106"/>
      <c r="L286" s="106"/>
      <c r="M286" s="106"/>
    </row>
    <row r="287" spans="1:13" ht="14.25">
      <c r="A287" s="109"/>
      <c r="B287" s="109"/>
      <c r="C287" s="107"/>
      <c r="D287" s="107"/>
      <c r="E287" s="107"/>
      <c r="F287" s="107"/>
      <c r="G287" s="107"/>
      <c r="H287" s="107"/>
      <c r="I287" s="108"/>
      <c r="J287" s="108"/>
      <c r="L287" s="108"/>
      <c r="M287" s="108"/>
    </row>
    <row r="288" spans="1:13" ht="15">
      <c r="A288" s="80"/>
      <c r="B288" s="80"/>
      <c r="C288" s="77"/>
      <c r="D288" s="77"/>
      <c r="E288" s="77"/>
      <c r="F288" s="77"/>
      <c r="G288" s="77"/>
      <c r="H288" s="77"/>
      <c r="I288" s="106"/>
      <c r="J288" s="106"/>
      <c r="L288" s="106"/>
      <c r="M288" s="106"/>
    </row>
    <row r="289" spans="1:13" ht="15">
      <c r="A289" s="105"/>
      <c r="B289" s="105"/>
      <c r="C289" s="77"/>
      <c r="D289" s="77"/>
      <c r="E289" s="77"/>
      <c r="F289" s="77"/>
      <c r="G289" s="77"/>
      <c r="H289" s="77"/>
      <c r="I289" s="106"/>
      <c r="J289" s="106"/>
      <c r="L289" s="106"/>
      <c r="M289" s="106"/>
    </row>
    <row r="290" spans="1:13" ht="15">
      <c r="A290" s="81"/>
      <c r="B290" s="81"/>
      <c r="C290" s="77"/>
      <c r="D290" s="77"/>
      <c r="E290" s="77"/>
      <c r="F290" s="77"/>
      <c r="G290" s="77"/>
      <c r="H290" s="77"/>
      <c r="I290" s="106"/>
      <c r="J290" s="106"/>
      <c r="L290" s="106"/>
      <c r="M290" s="106"/>
    </row>
    <row r="291" spans="1:13" ht="15">
      <c r="A291" s="81"/>
      <c r="B291" s="81"/>
      <c r="C291" s="77"/>
      <c r="D291" s="77"/>
      <c r="E291" s="77"/>
      <c r="F291" s="77"/>
      <c r="G291" s="77"/>
      <c r="H291" s="77"/>
      <c r="I291" s="106"/>
      <c r="J291" s="106"/>
      <c r="L291" s="106"/>
      <c r="M291" s="106"/>
    </row>
    <row r="292" spans="1:13" s="4" customFormat="1" ht="14.25">
      <c r="A292" s="76"/>
      <c r="B292" s="76"/>
      <c r="C292" s="107"/>
      <c r="D292" s="107"/>
      <c r="E292" s="107"/>
      <c r="F292" s="107"/>
      <c r="G292" s="107"/>
      <c r="H292" s="107"/>
      <c r="I292" s="111"/>
      <c r="J292" s="111"/>
      <c r="L292" s="111"/>
      <c r="M292" s="111"/>
    </row>
    <row r="293" spans="1:13" ht="14.25">
      <c r="A293" s="112"/>
      <c r="B293" s="112"/>
      <c r="C293" s="107"/>
      <c r="D293" s="107"/>
      <c r="E293" s="107"/>
      <c r="F293" s="107"/>
      <c r="G293" s="107"/>
      <c r="H293" s="107"/>
      <c r="I293" s="111"/>
      <c r="J293" s="111"/>
      <c r="L293" s="111"/>
      <c r="M293" s="111"/>
    </row>
    <row r="294" spans="1:13" ht="15">
      <c r="A294" s="113"/>
      <c r="B294" s="113"/>
      <c r="C294" s="107"/>
      <c r="D294" s="107"/>
      <c r="E294" s="107"/>
      <c r="F294" s="107"/>
      <c r="G294" s="107"/>
      <c r="H294" s="107"/>
      <c r="I294" s="111"/>
      <c r="J294" s="111"/>
      <c r="L294" s="111"/>
      <c r="M294" s="111"/>
    </row>
    <row r="295" spans="1:13" ht="15">
      <c r="A295" s="79"/>
      <c r="B295" s="79"/>
      <c r="C295" s="107"/>
      <c r="D295" s="107"/>
      <c r="E295" s="107"/>
      <c r="F295" s="107"/>
      <c r="G295" s="112"/>
      <c r="H295" s="107"/>
      <c r="I295" s="111"/>
      <c r="J295" s="111"/>
      <c r="L295" s="111"/>
      <c r="M295" s="111"/>
    </row>
    <row r="296" spans="1:13" ht="15">
      <c r="A296" s="81"/>
      <c r="B296" s="81"/>
      <c r="C296" s="77"/>
      <c r="D296" s="77"/>
      <c r="E296" s="77"/>
      <c r="F296" s="77"/>
      <c r="G296" s="82"/>
      <c r="H296" s="77"/>
      <c r="I296" s="78"/>
      <c r="J296" s="78"/>
      <c r="L296" s="78"/>
      <c r="M296" s="78"/>
    </row>
    <row r="297" spans="1:13" ht="14.25">
      <c r="A297" s="110"/>
      <c r="B297" s="110"/>
      <c r="C297" s="107"/>
      <c r="D297" s="107"/>
      <c r="E297" s="107"/>
      <c r="F297" s="107"/>
      <c r="G297" s="107"/>
      <c r="H297" s="107"/>
      <c r="I297" s="111"/>
      <c r="J297" s="111"/>
      <c r="L297" s="111"/>
      <c r="M297" s="111"/>
    </row>
    <row r="298" spans="1:13" ht="15">
      <c r="A298" s="79"/>
      <c r="B298" s="79"/>
      <c r="C298" s="107"/>
      <c r="D298" s="107"/>
      <c r="E298" s="107"/>
      <c r="F298" s="107"/>
      <c r="G298" s="107"/>
      <c r="H298" s="107"/>
      <c r="I298" s="111"/>
      <c r="J298" s="111"/>
      <c r="L298" s="111"/>
      <c r="M298" s="111"/>
    </row>
    <row r="299" spans="1:13" ht="15">
      <c r="A299" s="79"/>
      <c r="B299" s="79"/>
      <c r="C299" s="107"/>
      <c r="D299" s="107"/>
      <c r="E299" s="107"/>
      <c r="F299" s="107"/>
      <c r="G299" s="107"/>
      <c r="H299" s="107"/>
      <c r="I299" s="111"/>
      <c r="J299" s="111"/>
      <c r="L299" s="111"/>
      <c r="M299" s="111"/>
    </row>
    <row r="300" spans="1:13" ht="15">
      <c r="A300" s="79"/>
      <c r="B300" s="79"/>
      <c r="C300" s="107"/>
      <c r="D300" s="107"/>
      <c r="E300" s="107"/>
      <c r="F300" s="107"/>
      <c r="G300" s="107"/>
      <c r="H300" s="107"/>
      <c r="I300" s="111"/>
      <c r="J300" s="111"/>
      <c r="L300" s="111"/>
      <c r="M300" s="111"/>
    </row>
    <row r="301" spans="1:13" ht="15">
      <c r="A301" s="79"/>
      <c r="B301" s="79"/>
      <c r="C301" s="107"/>
      <c r="D301" s="107"/>
      <c r="E301" s="107"/>
      <c r="F301" s="107"/>
      <c r="G301" s="107"/>
      <c r="H301" s="107"/>
      <c r="I301" s="111"/>
      <c r="J301" s="111"/>
      <c r="L301" s="111"/>
      <c r="M301" s="111"/>
    </row>
    <row r="302" spans="1:13" ht="15">
      <c r="A302" s="79"/>
      <c r="B302" s="79"/>
      <c r="C302" s="107"/>
      <c r="D302" s="107"/>
      <c r="E302" s="107"/>
      <c r="F302" s="107"/>
      <c r="G302" s="107"/>
      <c r="H302" s="107"/>
      <c r="I302" s="111"/>
      <c r="J302" s="111"/>
      <c r="L302" s="111"/>
      <c r="M302" s="111"/>
    </row>
    <row r="303" spans="1:13" ht="15">
      <c r="A303" s="79"/>
      <c r="B303" s="79"/>
      <c r="C303" s="107"/>
      <c r="D303" s="107"/>
      <c r="E303" s="107"/>
      <c r="F303" s="107"/>
      <c r="G303" s="107"/>
      <c r="H303" s="107"/>
      <c r="I303" s="108"/>
      <c r="J303" s="108"/>
      <c r="L303" s="108"/>
      <c r="M303" s="108"/>
    </row>
    <row r="304" spans="1:13" ht="15">
      <c r="A304" s="79"/>
      <c r="B304" s="79"/>
      <c r="C304" s="107"/>
      <c r="D304" s="107"/>
      <c r="E304" s="107"/>
      <c r="F304" s="107"/>
      <c r="G304" s="107"/>
      <c r="H304" s="107"/>
      <c r="I304" s="108"/>
      <c r="J304" s="108"/>
      <c r="L304" s="108"/>
      <c r="M304" s="108"/>
    </row>
    <row r="305" spans="1:13" ht="15">
      <c r="A305" s="79"/>
      <c r="B305" s="79"/>
      <c r="C305" s="107"/>
      <c r="D305" s="107"/>
      <c r="E305" s="107"/>
      <c r="F305" s="107"/>
      <c r="G305" s="107"/>
      <c r="H305" s="107"/>
      <c r="I305" s="111"/>
      <c r="J305" s="111"/>
      <c r="L305" s="111"/>
      <c r="M305" s="111"/>
    </row>
    <row r="306" spans="1:13" ht="15">
      <c r="A306" s="79"/>
      <c r="B306" s="79"/>
      <c r="C306" s="107"/>
      <c r="D306" s="107"/>
      <c r="E306" s="107"/>
      <c r="F306" s="107"/>
      <c r="G306" s="107"/>
      <c r="H306" s="107"/>
      <c r="I306" s="111"/>
      <c r="J306" s="111"/>
      <c r="L306" s="111"/>
      <c r="M306" s="111"/>
    </row>
    <row r="307" spans="1:13" ht="15">
      <c r="A307" s="79"/>
      <c r="B307" s="79"/>
      <c r="C307" s="107"/>
      <c r="D307" s="107"/>
      <c r="E307" s="107"/>
      <c r="F307" s="107"/>
      <c r="G307" s="107"/>
      <c r="H307" s="107"/>
      <c r="I307" s="111"/>
      <c r="J307" s="111"/>
      <c r="L307" s="111"/>
      <c r="M307" s="111"/>
    </row>
    <row r="308" spans="1:13" ht="15">
      <c r="A308" s="79"/>
      <c r="B308" s="79"/>
      <c r="C308" s="107"/>
      <c r="D308" s="107"/>
      <c r="E308" s="107"/>
      <c r="F308" s="107"/>
      <c r="G308" s="107"/>
      <c r="H308" s="107"/>
      <c r="I308" s="111"/>
      <c r="J308" s="111"/>
      <c r="L308" s="111"/>
      <c r="M308" s="111"/>
    </row>
    <row r="309" spans="1:13" ht="15">
      <c r="A309" s="79"/>
      <c r="B309" s="79"/>
      <c r="C309" s="107"/>
      <c r="D309" s="107"/>
      <c r="E309" s="107"/>
      <c r="F309" s="107"/>
      <c r="G309" s="107"/>
      <c r="H309" s="107"/>
      <c r="I309" s="108"/>
      <c r="J309" s="108"/>
      <c r="L309" s="108"/>
      <c r="M309" s="108"/>
    </row>
    <row r="310" spans="1:13" ht="15">
      <c r="A310" s="79"/>
      <c r="B310" s="79"/>
      <c r="C310" s="107"/>
      <c r="D310" s="107"/>
      <c r="E310" s="107"/>
      <c r="F310" s="107"/>
      <c r="G310" s="107"/>
      <c r="H310" s="107"/>
      <c r="I310" s="108"/>
      <c r="J310" s="108"/>
      <c r="L310" s="108"/>
      <c r="M310" s="108"/>
    </row>
    <row r="311" spans="1:13" ht="15">
      <c r="A311" s="79"/>
      <c r="B311" s="79"/>
      <c r="C311" s="107"/>
      <c r="D311" s="107"/>
      <c r="E311" s="107"/>
      <c r="F311" s="107"/>
      <c r="G311" s="107"/>
      <c r="H311" s="107"/>
      <c r="I311" s="111"/>
      <c r="J311" s="111"/>
      <c r="L311" s="111"/>
      <c r="M311" s="111"/>
    </row>
    <row r="312" spans="1:13" ht="15">
      <c r="A312" s="79"/>
      <c r="B312" s="79"/>
      <c r="C312" s="107"/>
      <c r="D312" s="107"/>
      <c r="E312" s="107"/>
      <c r="F312" s="107"/>
      <c r="G312" s="107"/>
      <c r="H312" s="107"/>
      <c r="I312" s="111"/>
      <c r="J312" s="111"/>
      <c r="L312" s="111"/>
      <c r="M312" s="111"/>
    </row>
    <row r="313" spans="1:13" ht="15">
      <c r="A313" s="79"/>
      <c r="B313" s="79"/>
      <c r="C313" s="107"/>
      <c r="D313" s="107"/>
      <c r="E313" s="107"/>
      <c r="F313" s="107"/>
      <c r="G313" s="107"/>
      <c r="H313" s="107"/>
      <c r="I313" s="111"/>
      <c r="J313" s="111"/>
      <c r="L313" s="111"/>
      <c r="M313" s="111"/>
    </row>
    <row r="314" spans="1:13" ht="15">
      <c r="A314" s="79"/>
      <c r="B314" s="79"/>
      <c r="C314" s="107"/>
      <c r="D314" s="107"/>
      <c r="E314" s="107"/>
      <c r="F314" s="107"/>
      <c r="G314" s="107"/>
      <c r="H314" s="107"/>
      <c r="I314" s="111"/>
      <c r="J314" s="111"/>
      <c r="L314" s="111"/>
      <c r="M314" s="111"/>
    </row>
    <row r="315" spans="1:13" ht="15">
      <c r="A315" s="79"/>
      <c r="B315" s="79"/>
      <c r="C315" s="107"/>
      <c r="D315" s="107"/>
      <c r="E315" s="107"/>
      <c r="F315" s="107"/>
      <c r="G315" s="107"/>
      <c r="H315" s="107"/>
      <c r="I315" s="108"/>
      <c r="J315" s="108"/>
      <c r="L315" s="108"/>
      <c r="M315" s="108"/>
    </row>
    <row r="316" spans="1:13" ht="15">
      <c r="A316" s="79"/>
      <c r="B316" s="79"/>
      <c r="C316" s="107"/>
      <c r="D316" s="107"/>
      <c r="E316" s="107"/>
      <c r="F316" s="107"/>
      <c r="G316" s="107"/>
      <c r="H316" s="107"/>
      <c r="I316" s="108"/>
      <c r="J316" s="108"/>
      <c r="L316" s="108"/>
      <c r="M316" s="108"/>
    </row>
    <row r="317" spans="1:13" ht="15">
      <c r="A317" s="79"/>
      <c r="B317" s="79"/>
      <c r="C317" s="107"/>
      <c r="D317" s="107"/>
      <c r="E317" s="107"/>
      <c r="F317" s="107"/>
      <c r="G317" s="107"/>
      <c r="H317" s="107"/>
      <c r="I317" s="108"/>
      <c r="J317" s="108"/>
      <c r="L317" s="108"/>
      <c r="M317" s="108"/>
    </row>
    <row r="318" spans="1:13" ht="15">
      <c r="A318" s="81"/>
      <c r="B318" s="81"/>
      <c r="C318" s="77"/>
      <c r="D318" s="77"/>
      <c r="E318" s="77"/>
      <c r="F318" s="77"/>
      <c r="G318" s="77"/>
      <c r="H318" s="77"/>
      <c r="I318" s="78"/>
      <c r="J318" s="78"/>
      <c r="L318" s="78"/>
      <c r="M318" s="78"/>
    </row>
    <row r="319" spans="1:13" ht="15">
      <c r="A319" s="80"/>
      <c r="B319" s="80"/>
      <c r="C319" s="77"/>
      <c r="D319" s="77"/>
      <c r="E319" s="77"/>
      <c r="F319" s="77"/>
      <c r="G319" s="77"/>
      <c r="H319" s="77"/>
      <c r="I319" s="78"/>
      <c r="J319" s="78"/>
      <c r="L319" s="78"/>
      <c r="M319" s="78"/>
    </row>
    <row r="320" spans="1:13" ht="15">
      <c r="A320" s="81"/>
      <c r="B320" s="81"/>
      <c r="C320" s="77"/>
      <c r="D320" s="77"/>
      <c r="E320" s="77"/>
      <c r="F320" s="77"/>
      <c r="G320" s="77"/>
      <c r="H320" s="77"/>
      <c r="I320" s="78"/>
      <c r="J320" s="78"/>
      <c r="L320" s="78"/>
      <c r="M320" s="78"/>
    </row>
    <row r="321" spans="1:13" ht="15">
      <c r="A321" s="81"/>
      <c r="B321" s="81"/>
      <c r="C321" s="77"/>
      <c r="D321" s="77"/>
      <c r="E321" s="77"/>
      <c r="F321" s="77"/>
      <c r="G321" s="77"/>
      <c r="H321" s="77"/>
      <c r="I321" s="78"/>
      <c r="J321" s="78"/>
      <c r="L321" s="78"/>
      <c r="M321" s="78"/>
    </row>
    <row r="322" spans="1:13" ht="15">
      <c r="A322" s="81"/>
      <c r="B322" s="81"/>
      <c r="C322" s="77"/>
      <c r="D322" s="77"/>
      <c r="E322" s="77"/>
      <c r="F322" s="77"/>
      <c r="G322" s="77"/>
      <c r="H322" s="77"/>
      <c r="I322" s="106"/>
      <c r="J322" s="106"/>
      <c r="L322" s="106"/>
      <c r="M322" s="106"/>
    </row>
    <row r="323" spans="1:13" ht="15">
      <c r="A323" s="81"/>
      <c r="B323" s="81"/>
      <c r="C323" s="77"/>
      <c r="D323" s="77"/>
      <c r="E323" s="77"/>
      <c r="F323" s="77"/>
      <c r="G323" s="77"/>
      <c r="H323" s="77"/>
      <c r="I323" s="106"/>
      <c r="J323" s="106"/>
      <c r="L323" s="106"/>
      <c r="M323" s="106"/>
    </row>
    <row r="324" spans="1:13" ht="15">
      <c r="A324" s="81"/>
      <c r="B324" s="81"/>
      <c r="C324" s="77"/>
      <c r="D324" s="77"/>
      <c r="E324" s="77"/>
      <c r="F324" s="77"/>
      <c r="G324" s="77"/>
      <c r="H324" s="77"/>
      <c r="I324" s="78"/>
      <c r="J324" s="78"/>
      <c r="L324" s="78"/>
      <c r="M324" s="78"/>
    </row>
    <row r="325" spans="1:13" ht="15">
      <c r="A325" s="76"/>
      <c r="B325" s="76"/>
      <c r="C325" s="107"/>
      <c r="D325" s="107"/>
      <c r="E325" s="107"/>
      <c r="F325" s="107"/>
      <c r="G325" s="77"/>
      <c r="H325" s="77"/>
      <c r="I325" s="78"/>
      <c r="J325" s="78"/>
      <c r="L325" s="78"/>
      <c r="M325" s="78"/>
    </row>
    <row r="326" spans="1:13" ht="15">
      <c r="A326" s="76"/>
      <c r="B326" s="76"/>
      <c r="C326" s="107"/>
      <c r="D326" s="107"/>
      <c r="E326" s="107"/>
      <c r="F326" s="107"/>
      <c r="G326" s="107"/>
      <c r="H326" s="77"/>
      <c r="I326" s="108"/>
      <c r="J326" s="108"/>
      <c r="L326" s="108"/>
      <c r="M326" s="108"/>
    </row>
    <row r="327" spans="1:13" ht="15">
      <c r="A327" s="79"/>
      <c r="B327" s="79"/>
      <c r="C327" s="77"/>
      <c r="D327" s="77"/>
      <c r="E327" s="77"/>
      <c r="F327" s="77"/>
      <c r="G327" s="77"/>
      <c r="H327" s="77"/>
      <c r="I327" s="106"/>
      <c r="J327" s="106"/>
      <c r="L327" s="106"/>
      <c r="M327" s="106"/>
    </row>
    <row r="328" spans="1:13" ht="15">
      <c r="A328" s="80"/>
      <c r="B328" s="80"/>
      <c r="C328" s="77"/>
      <c r="D328" s="77"/>
      <c r="E328" s="77"/>
      <c r="F328" s="77"/>
      <c r="G328" s="77"/>
      <c r="H328" s="77"/>
      <c r="I328" s="106"/>
      <c r="J328" s="106"/>
      <c r="L328" s="106"/>
      <c r="M328" s="106"/>
    </row>
    <row r="329" spans="1:13" ht="15">
      <c r="A329" s="81"/>
      <c r="B329" s="81"/>
      <c r="C329" s="77"/>
      <c r="D329" s="77"/>
      <c r="E329" s="77"/>
      <c r="F329" s="77"/>
      <c r="G329" s="77"/>
      <c r="H329" s="77"/>
      <c r="I329" s="106"/>
      <c r="J329" s="106"/>
      <c r="L329" s="106"/>
      <c r="M329" s="106"/>
    </row>
    <row r="330" spans="1:13" ht="15">
      <c r="A330" s="81"/>
      <c r="B330" s="81"/>
      <c r="C330" s="77"/>
      <c r="D330" s="77"/>
      <c r="E330" s="77"/>
      <c r="F330" s="77"/>
      <c r="G330" s="77"/>
      <c r="H330" s="77"/>
      <c r="I330" s="106"/>
      <c r="J330" s="106"/>
      <c r="L330" s="106"/>
      <c r="M330" s="106"/>
    </row>
    <row r="331" spans="1:13" ht="15">
      <c r="A331" s="76"/>
      <c r="B331" s="76"/>
      <c r="C331" s="107"/>
      <c r="D331" s="107"/>
      <c r="E331" s="107"/>
      <c r="F331" s="107"/>
      <c r="G331" s="107"/>
      <c r="H331" s="77"/>
      <c r="I331" s="108"/>
      <c r="J331" s="108"/>
      <c r="L331" s="108"/>
      <c r="M331" s="108"/>
    </row>
    <row r="332" spans="1:13" ht="15">
      <c r="A332" s="79"/>
      <c r="B332" s="79"/>
      <c r="C332" s="77"/>
      <c r="D332" s="77"/>
      <c r="E332" s="77"/>
      <c r="F332" s="77"/>
      <c r="G332" s="77"/>
      <c r="H332" s="77"/>
      <c r="I332" s="106"/>
      <c r="J332" s="106"/>
      <c r="L332" s="106"/>
      <c r="M332" s="106"/>
    </row>
    <row r="333" spans="1:13" ht="15">
      <c r="A333" s="80"/>
      <c r="B333" s="80"/>
      <c r="C333" s="77"/>
      <c r="D333" s="77"/>
      <c r="E333" s="77"/>
      <c r="F333" s="77"/>
      <c r="G333" s="77"/>
      <c r="H333" s="77"/>
      <c r="I333" s="106"/>
      <c r="J333" s="106"/>
      <c r="L333" s="106"/>
      <c r="M333" s="106"/>
    </row>
    <row r="334" spans="1:13" ht="15">
      <c r="A334" s="81"/>
      <c r="B334" s="81"/>
      <c r="C334" s="77"/>
      <c r="D334" s="77"/>
      <c r="E334" s="77"/>
      <c r="F334" s="77"/>
      <c r="G334" s="77"/>
      <c r="H334" s="77"/>
      <c r="I334" s="106"/>
      <c r="J334" s="106"/>
      <c r="L334" s="106"/>
      <c r="M334" s="106"/>
    </row>
    <row r="335" spans="1:13" ht="15">
      <c r="A335" s="81"/>
      <c r="B335" s="81"/>
      <c r="C335" s="77"/>
      <c r="D335" s="77"/>
      <c r="E335" s="77"/>
      <c r="F335" s="77"/>
      <c r="G335" s="77"/>
      <c r="H335" s="77"/>
      <c r="I335" s="106"/>
      <c r="J335" s="106"/>
      <c r="L335" s="106"/>
      <c r="M335" s="106"/>
    </row>
    <row r="336" spans="1:13" ht="15">
      <c r="A336" s="105"/>
      <c r="B336" s="105"/>
      <c r="C336" s="77"/>
      <c r="D336" s="77"/>
      <c r="E336" s="77"/>
      <c r="F336" s="77"/>
      <c r="G336" s="77"/>
      <c r="H336" s="77"/>
      <c r="I336" s="106"/>
      <c r="J336" s="106"/>
      <c r="L336" s="106"/>
      <c r="M336" s="106"/>
    </row>
    <row r="337" spans="1:13" ht="15">
      <c r="A337" s="76"/>
      <c r="B337" s="76"/>
      <c r="C337" s="77"/>
      <c r="D337" s="77"/>
      <c r="E337" s="107"/>
      <c r="F337" s="107"/>
      <c r="G337" s="107"/>
      <c r="H337" s="107"/>
      <c r="I337" s="108"/>
      <c r="J337" s="108"/>
      <c r="L337" s="108"/>
      <c r="M337" s="108"/>
    </row>
    <row r="338" spans="1:13" ht="15">
      <c r="A338" s="79"/>
      <c r="B338" s="79"/>
      <c r="C338" s="77"/>
      <c r="D338" s="77"/>
      <c r="E338" s="77"/>
      <c r="F338" s="77"/>
      <c r="G338" s="77"/>
      <c r="H338" s="77"/>
      <c r="I338" s="106"/>
      <c r="J338" s="106"/>
      <c r="L338" s="106"/>
      <c r="M338" s="106"/>
    </row>
    <row r="339" spans="1:13" ht="15">
      <c r="A339" s="105"/>
      <c r="B339" s="105"/>
      <c r="C339" s="77"/>
      <c r="D339" s="77"/>
      <c r="E339" s="77"/>
      <c r="F339" s="77"/>
      <c r="G339" s="77"/>
      <c r="H339" s="77"/>
      <c r="I339" s="106"/>
      <c r="J339" s="106"/>
      <c r="L339" s="106"/>
      <c r="M339" s="106"/>
    </row>
    <row r="340" spans="1:13" ht="15">
      <c r="A340" s="105"/>
      <c r="B340" s="105"/>
      <c r="C340" s="77"/>
      <c r="D340" s="77"/>
      <c r="E340" s="77"/>
      <c r="F340" s="77"/>
      <c r="G340" s="77"/>
      <c r="H340" s="77"/>
      <c r="I340" s="106"/>
      <c r="J340" s="106"/>
      <c r="L340" s="106"/>
      <c r="M340" s="106"/>
    </row>
    <row r="341" spans="1:13" ht="15">
      <c r="A341" s="105"/>
      <c r="B341" s="105"/>
      <c r="C341" s="77"/>
      <c r="D341" s="77"/>
      <c r="E341" s="77"/>
      <c r="F341" s="77"/>
      <c r="G341" s="77"/>
      <c r="H341" s="77"/>
      <c r="I341" s="106"/>
      <c r="J341" s="106"/>
      <c r="L341" s="106"/>
      <c r="M341" s="106"/>
    </row>
    <row r="342" spans="1:13" ht="15">
      <c r="A342" s="79"/>
      <c r="B342" s="79"/>
      <c r="C342" s="77"/>
      <c r="D342" s="77"/>
      <c r="E342" s="107"/>
      <c r="F342" s="107"/>
      <c r="G342" s="107"/>
      <c r="H342" s="107"/>
      <c r="I342" s="78"/>
      <c r="J342" s="78"/>
      <c r="L342" s="78"/>
      <c r="M342" s="78"/>
    </row>
    <row r="343" spans="1:13" ht="15">
      <c r="A343" s="80"/>
      <c r="B343" s="80"/>
      <c r="C343" s="77"/>
      <c r="D343" s="77"/>
      <c r="E343" s="77"/>
      <c r="F343" s="77"/>
      <c r="G343" s="77"/>
      <c r="H343" s="77"/>
      <c r="I343" s="78"/>
      <c r="J343" s="78"/>
      <c r="L343" s="78"/>
      <c r="M343" s="78"/>
    </row>
    <row r="344" spans="1:13" ht="15">
      <c r="A344" s="81"/>
      <c r="B344" s="81"/>
      <c r="C344" s="77"/>
      <c r="D344" s="77"/>
      <c r="E344" s="77"/>
      <c r="F344" s="77"/>
      <c r="G344" s="77"/>
      <c r="H344" s="77"/>
      <c r="I344" s="78"/>
      <c r="J344" s="78"/>
      <c r="L344" s="78"/>
      <c r="M344" s="78"/>
    </row>
    <row r="345" spans="1:13" ht="15">
      <c r="A345" s="81"/>
      <c r="B345" s="81"/>
      <c r="C345" s="77"/>
      <c r="D345" s="77"/>
      <c r="E345" s="77"/>
      <c r="F345" s="77"/>
      <c r="G345" s="77"/>
      <c r="H345" s="77"/>
      <c r="I345" s="78"/>
      <c r="J345" s="78"/>
      <c r="L345" s="78"/>
      <c r="M345" s="78"/>
    </row>
    <row r="346" spans="1:13" ht="15">
      <c r="A346" s="81"/>
      <c r="B346" s="81"/>
      <c r="C346" s="77"/>
      <c r="D346" s="77"/>
      <c r="E346" s="77"/>
      <c r="F346" s="77"/>
      <c r="G346" s="77"/>
      <c r="H346" s="77"/>
      <c r="I346" s="106"/>
      <c r="J346" s="106"/>
      <c r="L346" s="106"/>
      <c r="M346" s="106"/>
    </row>
    <row r="347" spans="1:13" ht="15">
      <c r="A347" s="81"/>
      <c r="B347" s="81"/>
      <c r="C347" s="77"/>
      <c r="D347" s="77"/>
      <c r="E347" s="77"/>
      <c r="F347" s="77"/>
      <c r="G347" s="77"/>
      <c r="H347" s="77"/>
      <c r="I347" s="106"/>
      <c r="J347" s="106"/>
      <c r="L347" s="106"/>
      <c r="M347" s="106"/>
    </row>
    <row r="348" spans="1:13" ht="15">
      <c r="A348" s="76"/>
      <c r="B348" s="76"/>
      <c r="C348" s="77"/>
      <c r="D348" s="77"/>
      <c r="E348" s="77"/>
      <c r="F348" s="77"/>
      <c r="G348" s="107"/>
      <c r="H348" s="107"/>
      <c r="I348" s="108"/>
      <c r="J348" s="108"/>
      <c r="L348" s="108"/>
      <c r="M348" s="108"/>
    </row>
    <row r="349" spans="1:13" ht="15">
      <c r="A349" s="79"/>
      <c r="B349" s="79"/>
      <c r="C349" s="77"/>
      <c r="D349" s="77"/>
      <c r="E349" s="77"/>
      <c r="F349" s="77"/>
      <c r="G349" s="77"/>
      <c r="H349" s="77"/>
      <c r="I349" s="106"/>
      <c r="J349" s="106"/>
      <c r="L349" s="106"/>
      <c r="M349" s="106"/>
    </row>
    <row r="350" spans="1:13" ht="15">
      <c r="A350" s="80"/>
      <c r="B350" s="80"/>
      <c r="C350" s="77"/>
      <c r="D350" s="77"/>
      <c r="E350" s="77"/>
      <c r="F350" s="77"/>
      <c r="G350" s="77"/>
      <c r="H350" s="77"/>
      <c r="I350" s="106"/>
      <c r="J350" s="106"/>
      <c r="L350" s="106"/>
      <c r="M350" s="106"/>
    </row>
    <row r="351" spans="1:13" ht="15">
      <c r="A351" s="81"/>
      <c r="B351" s="81"/>
      <c r="C351" s="77"/>
      <c r="D351" s="77"/>
      <c r="E351" s="77"/>
      <c r="F351" s="77"/>
      <c r="G351" s="77"/>
      <c r="H351" s="77"/>
      <c r="I351" s="106"/>
      <c r="J351" s="106"/>
      <c r="L351" s="106"/>
      <c r="M351" s="106"/>
    </row>
    <row r="352" spans="1:13" ht="15">
      <c r="A352" s="81"/>
      <c r="B352" s="81"/>
      <c r="C352" s="77"/>
      <c r="D352" s="77"/>
      <c r="E352" s="77"/>
      <c r="F352" s="77"/>
      <c r="G352" s="77"/>
      <c r="H352" s="77"/>
      <c r="I352" s="106"/>
      <c r="J352" s="106"/>
      <c r="L352" s="106"/>
      <c r="M352" s="106"/>
    </row>
    <row r="353" spans="1:13" ht="15">
      <c r="A353" s="81"/>
      <c r="B353" s="81"/>
      <c r="C353" s="77"/>
      <c r="D353" s="77"/>
      <c r="E353" s="77"/>
      <c r="F353" s="77"/>
      <c r="G353" s="77"/>
      <c r="H353" s="77"/>
      <c r="I353" s="106"/>
      <c r="J353" s="106"/>
      <c r="L353" s="106"/>
      <c r="M353" s="106"/>
    </row>
    <row r="354" spans="1:13" ht="15">
      <c r="A354" s="81"/>
      <c r="B354" s="81"/>
      <c r="C354" s="77"/>
      <c r="D354" s="77"/>
      <c r="E354" s="77"/>
      <c r="F354" s="77"/>
      <c r="G354" s="77"/>
      <c r="H354" s="77"/>
      <c r="I354" s="106"/>
      <c r="J354" s="106"/>
      <c r="L354" s="106"/>
      <c r="M354" s="106"/>
    </row>
    <row r="355" spans="1:13" ht="15">
      <c r="A355" s="81"/>
      <c r="B355" s="81"/>
      <c r="C355" s="77"/>
      <c r="D355" s="77"/>
      <c r="E355" s="77"/>
      <c r="F355" s="77"/>
      <c r="G355" s="77"/>
      <c r="H355" s="77"/>
      <c r="I355" s="106"/>
      <c r="J355" s="106"/>
      <c r="L355" s="106"/>
      <c r="M355" s="106"/>
    </row>
    <row r="356" spans="1:13" ht="15">
      <c r="A356" s="105"/>
      <c r="B356" s="105"/>
      <c r="C356" s="77"/>
      <c r="D356" s="77"/>
      <c r="E356" s="77"/>
      <c r="F356" s="77"/>
      <c r="G356" s="77"/>
      <c r="H356" s="77"/>
      <c r="I356" s="106"/>
      <c r="J356" s="106"/>
      <c r="L356" s="106"/>
      <c r="M356" s="106"/>
    </row>
    <row r="357" spans="1:13" ht="15">
      <c r="A357" s="105"/>
      <c r="B357" s="105"/>
      <c r="C357" s="77"/>
      <c r="D357" s="77"/>
      <c r="E357" s="77"/>
      <c r="F357" s="77"/>
      <c r="G357" s="77"/>
      <c r="H357" s="77"/>
      <c r="I357" s="106"/>
      <c r="J357" s="106"/>
      <c r="L357" s="106"/>
      <c r="M357" s="106"/>
    </row>
    <row r="358" spans="1:13" ht="15">
      <c r="A358" s="105"/>
      <c r="B358" s="105"/>
      <c r="C358" s="77"/>
      <c r="D358" s="77"/>
      <c r="E358" s="77"/>
      <c r="F358" s="77"/>
      <c r="G358" s="77"/>
      <c r="H358" s="77"/>
      <c r="I358" s="106"/>
      <c r="J358" s="106"/>
      <c r="L358" s="106"/>
      <c r="M358" s="106"/>
    </row>
    <row r="359" spans="1:13" ht="15">
      <c r="A359" s="80"/>
      <c r="B359" s="80"/>
      <c r="C359" s="77"/>
      <c r="D359" s="77"/>
      <c r="E359" s="77"/>
      <c r="F359" s="77"/>
      <c r="G359" s="77"/>
      <c r="H359" s="77"/>
      <c r="I359" s="78"/>
      <c r="J359" s="78"/>
      <c r="L359" s="78"/>
      <c r="M359" s="78"/>
    </row>
    <row r="360" spans="1:13" ht="15">
      <c r="A360" s="114"/>
      <c r="B360" s="114"/>
      <c r="C360" s="77"/>
      <c r="D360" s="77"/>
      <c r="E360" s="77"/>
      <c r="F360" s="77"/>
      <c r="G360" s="77"/>
      <c r="H360" s="115"/>
      <c r="I360" s="78"/>
      <c r="J360" s="78"/>
      <c r="L360" s="78"/>
      <c r="M360" s="78"/>
    </row>
    <row r="361" spans="1:13" ht="15">
      <c r="A361" s="81"/>
      <c r="B361" s="81"/>
      <c r="C361" s="77"/>
      <c r="D361" s="77"/>
      <c r="E361" s="77"/>
      <c r="F361" s="77"/>
      <c r="G361" s="77"/>
      <c r="H361" s="115"/>
      <c r="I361" s="78"/>
      <c r="J361" s="78"/>
      <c r="L361" s="78"/>
      <c r="M361" s="78"/>
    </row>
    <row r="362" spans="1:13" ht="15">
      <c r="A362" s="81"/>
      <c r="B362" s="81"/>
      <c r="C362" s="77"/>
      <c r="D362" s="77"/>
      <c r="E362" s="77"/>
      <c r="F362" s="77"/>
      <c r="G362" s="77"/>
      <c r="H362" s="115"/>
      <c r="I362" s="106"/>
      <c r="J362" s="106"/>
      <c r="L362" s="106"/>
      <c r="M362" s="106"/>
    </row>
    <row r="363" spans="1:13" s="4" customFormat="1" ht="15">
      <c r="A363" s="81"/>
      <c r="B363" s="81"/>
      <c r="C363" s="77"/>
      <c r="D363" s="77"/>
      <c r="E363" s="77"/>
      <c r="F363" s="77"/>
      <c r="G363" s="77"/>
      <c r="H363" s="115"/>
      <c r="I363" s="78"/>
      <c r="J363" s="78"/>
      <c r="L363" s="78"/>
      <c r="M363" s="78"/>
    </row>
    <row r="364" spans="1:13" s="4" customFormat="1" ht="15">
      <c r="A364" s="81"/>
      <c r="B364" s="81"/>
      <c r="C364" s="77"/>
      <c r="D364" s="77"/>
      <c r="E364" s="77"/>
      <c r="F364" s="77"/>
      <c r="G364" s="77"/>
      <c r="H364" s="115"/>
      <c r="I364" s="106"/>
      <c r="J364" s="106"/>
      <c r="L364" s="106"/>
      <c r="M364" s="106"/>
    </row>
    <row r="365" spans="1:13" ht="15">
      <c r="A365" s="80"/>
      <c r="B365" s="80"/>
      <c r="C365" s="77"/>
      <c r="D365" s="77"/>
      <c r="E365" s="77"/>
      <c r="F365" s="77"/>
      <c r="G365" s="77"/>
      <c r="H365" s="77"/>
      <c r="I365" s="78"/>
      <c r="J365" s="78"/>
      <c r="L365" s="78"/>
      <c r="M365" s="78"/>
    </row>
    <row r="366" spans="1:13" ht="15">
      <c r="A366" s="81"/>
      <c r="B366" s="81"/>
      <c r="C366" s="77"/>
      <c r="D366" s="77"/>
      <c r="E366" s="77"/>
      <c r="F366" s="77"/>
      <c r="G366" s="77"/>
      <c r="H366" s="77"/>
      <c r="I366" s="78"/>
      <c r="J366" s="78"/>
      <c r="L366" s="78"/>
      <c r="M366" s="78"/>
    </row>
    <row r="367" spans="1:13" ht="15">
      <c r="A367" s="81"/>
      <c r="B367" s="81"/>
      <c r="C367" s="77"/>
      <c r="D367" s="77"/>
      <c r="E367" s="77"/>
      <c r="F367" s="77"/>
      <c r="G367" s="77"/>
      <c r="H367" s="77"/>
      <c r="I367" s="78"/>
      <c r="J367" s="78"/>
      <c r="L367" s="78"/>
      <c r="M367" s="78"/>
    </row>
    <row r="368" spans="1:13" ht="15">
      <c r="A368" s="81"/>
      <c r="B368" s="81"/>
      <c r="C368" s="77"/>
      <c r="D368" s="77"/>
      <c r="E368" s="77"/>
      <c r="F368" s="77"/>
      <c r="G368" s="77"/>
      <c r="H368" s="77"/>
      <c r="I368" s="106"/>
      <c r="J368" s="106"/>
      <c r="L368" s="106"/>
      <c r="M368" s="106"/>
    </row>
    <row r="369" spans="1:13" ht="15">
      <c r="A369" s="81"/>
      <c r="B369" s="81"/>
      <c r="C369" s="77"/>
      <c r="D369" s="77"/>
      <c r="E369" s="77"/>
      <c r="F369" s="77"/>
      <c r="G369" s="77"/>
      <c r="H369" s="77"/>
      <c r="I369" s="106"/>
      <c r="J369" s="106"/>
      <c r="L369" s="106"/>
      <c r="M369" s="106"/>
    </row>
    <row r="370" spans="1:13" ht="15">
      <c r="A370" s="79"/>
      <c r="B370" s="79"/>
      <c r="C370" s="107"/>
      <c r="D370" s="107"/>
      <c r="E370" s="107"/>
      <c r="F370" s="107"/>
      <c r="G370" s="112"/>
      <c r="H370" s="107"/>
      <c r="I370" s="111"/>
      <c r="J370" s="111"/>
      <c r="L370" s="111"/>
      <c r="M370" s="111"/>
    </row>
    <row r="371" spans="1:13" ht="15">
      <c r="A371" s="79"/>
      <c r="B371" s="79"/>
      <c r="C371" s="107"/>
      <c r="D371" s="107"/>
      <c r="E371" s="107"/>
      <c r="F371" s="107"/>
      <c r="G371" s="112"/>
      <c r="H371" s="107"/>
      <c r="I371" s="111"/>
      <c r="J371" s="111"/>
      <c r="L371" s="111"/>
      <c r="M371" s="111"/>
    </row>
    <row r="372" spans="1:13" ht="15">
      <c r="A372" s="81"/>
      <c r="B372" s="81"/>
      <c r="C372" s="77"/>
      <c r="D372" s="77"/>
      <c r="E372" s="77"/>
      <c r="F372" s="77"/>
      <c r="G372" s="82"/>
      <c r="H372" s="77"/>
      <c r="I372" s="78"/>
      <c r="J372" s="78"/>
      <c r="L372" s="78"/>
      <c r="M372" s="78"/>
    </row>
    <row r="373" spans="1:13" ht="15">
      <c r="A373" s="114"/>
      <c r="B373" s="114"/>
      <c r="C373" s="107"/>
      <c r="D373" s="107"/>
      <c r="E373" s="107"/>
      <c r="F373" s="107"/>
      <c r="G373" s="112"/>
      <c r="H373" s="107"/>
      <c r="I373" s="111"/>
      <c r="J373" s="111"/>
      <c r="L373" s="111"/>
      <c r="M373" s="111"/>
    </row>
    <row r="374" spans="1:13" ht="15">
      <c r="A374" s="81"/>
      <c r="B374" s="81"/>
      <c r="C374" s="77"/>
      <c r="D374" s="77"/>
      <c r="E374" s="77"/>
      <c r="F374" s="77"/>
      <c r="G374" s="82"/>
      <c r="H374" s="77"/>
      <c r="I374" s="78"/>
      <c r="J374" s="78"/>
      <c r="L374" s="78"/>
      <c r="M374" s="78"/>
    </row>
    <row r="375" spans="1:13" ht="15">
      <c r="A375" s="81"/>
      <c r="B375" s="81"/>
      <c r="C375" s="77"/>
      <c r="D375" s="77"/>
      <c r="E375" s="77"/>
      <c r="F375" s="77"/>
      <c r="G375" s="82"/>
      <c r="H375" s="77"/>
      <c r="I375" s="78"/>
      <c r="J375" s="78"/>
      <c r="L375" s="78"/>
      <c r="M375" s="78"/>
    </row>
    <row r="376" spans="1:13" ht="15">
      <c r="A376" s="81"/>
      <c r="B376" s="81"/>
      <c r="C376" s="77"/>
      <c r="D376" s="77"/>
      <c r="E376" s="77"/>
      <c r="F376" s="77"/>
      <c r="G376" s="82"/>
      <c r="H376" s="77"/>
      <c r="I376" s="78"/>
      <c r="J376" s="78"/>
      <c r="L376" s="78"/>
      <c r="M376" s="78"/>
    </row>
    <row r="377" spans="1:13" ht="15">
      <c r="A377" s="81"/>
      <c r="B377" s="81"/>
      <c r="C377" s="77"/>
      <c r="D377" s="77"/>
      <c r="E377" s="77"/>
      <c r="F377" s="77"/>
      <c r="G377" s="82"/>
      <c r="H377" s="77"/>
      <c r="I377" s="78"/>
      <c r="J377" s="78"/>
      <c r="L377" s="78"/>
      <c r="M377" s="78"/>
    </row>
    <row r="378" spans="1:13" ht="15">
      <c r="A378" s="81"/>
      <c r="B378" s="81"/>
      <c r="C378" s="77"/>
      <c r="D378" s="77"/>
      <c r="E378" s="77"/>
      <c r="F378" s="77"/>
      <c r="G378" s="82"/>
      <c r="H378" s="77"/>
      <c r="I378" s="106"/>
      <c r="J378" s="106"/>
      <c r="L378" s="106"/>
      <c r="M378" s="106"/>
    </row>
    <row r="379" spans="1:13" ht="14.25">
      <c r="A379" s="110"/>
      <c r="B379" s="110"/>
      <c r="C379" s="107"/>
      <c r="D379" s="107"/>
      <c r="E379" s="107"/>
      <c r="F379" s="107"/>
      <c r="G379" s="107"/>
      <c r="H379" s="107"/>
      <c r="I379" s="111"/>
      <c r="J379" s="111"/>
      <c r="L379" s="111"/>
      <c r="M379" s="111"/>
    </row>
    <row r="380" spans="1:13" s="4" customFormat="1" ht="15">
      <c r="A380" s="79"/>
      <c r="B380" s="79"/>
      <c r="C380" s="107"/>
      <c r="D380" s="107"/>
      <c r="E380" s="107"/>
      <c r="F380" s="107"/>
      <c r="G380" s="107"/>
      <c r="H380" s="116"/>
      <c r="I380" s="111"/>
      <c r="J380" s="111"/>
      <c r="L380" s="111"/>
      <c r="M380" s="111"/>
    </row>
    <row r="381" spans="1:13" ht="15">
      <c r="A381" s="79"/>
      <c r="B381" s="79"/>
      <c r="C381" s="107"/>
      <c r="D381" s="107"/>
      <c r="E381" s="107"/>
      <c r="F381" s="107"/>
      <c r="G381" s="107"/>
      <c r="H381" s="107"/>
      <c r="I381" s="111"/>
      <c r="J381" s="111"/>
      <c r="L381" s="111"/>
      <c r="M381" s="111"/>
    </row>
    <row r="382" spans="1:13" ht="15">
      <c r="A382" s="81"/>
      <c r="B382" s="81"/>
      <c r="C382" s="77"/>
      <c r="D382" s="77"/>
      <c r="E382" s="77"/>
      <c r="F382" s="77"/>
      <c r="G382" s="77"/>
      <c r="H382" s="77"/>
      <c r="I382" s="78"/>
      <c r="J382" s="78"/>
      <c r="L382" s="78"/>
      <c r="M382" s="78"/>
    </row>
    <row r="383" spans="1:13" ht="15">
      <c r="A383" s="81"/>
      <c r="B383" s="81"/>
      <c r="C383" s="77"/>
      <c r="D383" s="77"/>
      <c r="E383" s="77"/>
      <c r="F383" s="77"/>
      <c r="G383" s="77"/>
      <c r="H383" s="77"/>
      <c r="I383" s="78"/>
      <c r="J383" s="78"/>
      <c r="L383" s="78"/>
      <c r="M383" s="78"/>
    </row>
    <row r="384" spans="1:13" ht="15">
      <c r="A384" s="81"/>
      <c r="B384" s="81"/>
      <c r="C384" s="77"/>
      <c r="D384" s="77"/>
      <c r="E384" s="77"/>
      <c r="F384" s="77"/>
      <c r="G384" s="77"/>
      <c r="H384" s="77"/>
      <c r="I384" s="78"/>
      <c r="J384" s="78"/>
      <c r="L384" s="78"/>
      <c r="M384" s="78"/>
    </row>
    <row r="385" spans="1:13" ht="15">
      <c r="A385" s="81"/>
      <c r="B385" s="81"/>
      <c r="C385" s="77"/>
      <c r="D385" s="77"/>
      <c r="E385" s="77"/>
      <c r="F385" s="77"/>
      <c r="G385" s="77"/>
      <c r="H385" s="77"/>
      <c r="I385" s="106"/>
      <c r="J385" s="106"/>
      <c r="L385" s="106"/>
      <c r="M385" s="106"/>
    </row>
    <row r="386" spans="1:13" ht="15">
      <c r="A386" s="81"/>
      <c r="B386" s="81"/>
      <c r="C386" s="77"/>
      <c r="D386" s="77"/>
      <c r="E386" s="77"/>
      <c r="F386" s="77"/>
      <c r="G386" s="77"/>
      <c r="H386" s="77"/>
      <c r="I386" s="106"/>
      <c r="J386" s="106"/>
      <c r="L386" s="106"/>
      <c r="M386" s="106"/>
    </row>
    <row r="387" spans="1:13" ht="15">
      <c r="A387" s="81"/>
      <c r="B387" s="81"/>
      <c r="C387" s="77"/>
      <c r="D387" s="77"/>
      <c r="E387" s="77"/>
      <c r="F387" s="77"/>
      <c r="G387" s="77"/>
      <c r="H387" s="77"/>
      <c r="I387" s="106"/>
      <c r="J387" s="106"/>
      <c r="L387" s="106"/>
      <c r="M387" s="106"/>
    </row>
    <row r="388" spans="1:13" ht="15">
      <c r="A388" s="81"/>
      <c r="B388" s="81"/>
      <c r="C388" s="77"/>
      <c r="D388" s="77"/>
      <c r="E388" s="77"/>
      <c r="F388" s="77"/>
      <c r="G388" s="77"/>
      <c r="H388" s="77"/>
      <c r="I388" s="106"/>
      <c r="J388" s="106"/>
      <c r="L388" s="106"/>
      <c r="M388" s="106"/>
    </row>
    <row r="389" spans="1:13" ht="15">
      <c r="A389" s="81"/>
      <c r="B389" s="81"/>
      <c r="C389" s="77"/>
      <c r="D389" s="77"/>
      <c r="E389" s="77"/>
      <c r="F389" s="77"/>
      <c r="G389" s="77"/>
      <c r="H389" s="77"/>
      <c r="I389" s="78"/>
      <c r="J389" s="78"/>
      <c r="L389" s="78"/>
      <c r="M389" s="78"/>
    </row>
    <row r="390" spans="1:13" ht="15">
      <c r="A390" s="81"/>
      <c r="B390" s="81"/>
      <c r="C390" s="77"/>
      <c r="D390" s="77"/>
      <c r="E390" s="77"/>
      <c r="F390" s="77"/>
      <c r="G390" s="77"/>
      <c r="H390" s="77"/>
      <c r="I390" s="106"/>
      <c r="J390" s="106"/>
      <c r="L390" s="106"/>
      <c r="M390" s="106"/>
    </row>
    <row r="391" spans="1:13" ht="15">
      <c r="A391" s="81"/>
      <c r="B391" s="81"/>
      <c r="C391" s="77"/>
      <c r="D391" s="77"/>
      <c r="E391" s="77"/>
      <c r="F391" s="77"/>
      <c r="G391" s="77"/>
      <c r="H391" s="77"/>
      <c r="I391" s="106"/>
      <c r="J391" s="106"/>
      <c r="L391" s="106"/>
      <c r="M391" s="106"/>
    </row>
    <row r="392" spans="1:13" ht="15">
      <c r="A392" s="79"/>
      <c r="B392" s="79"/>
      <c r="C392" s="77"/>
      <c r="D392" s="77"/>
      <c r="E392" s="77"/>
      <c r="F392" s="77"/>
      <c r="G392" s="77"/>
      <c r="H392" s="77"/>
      <c r="I392" s="78"/>
      <c r="J392" s="78"/>
      <c r="L392" s="78"/>
      <c r="M392" s="78"/>
    </row>
    <row r="393" spans="1:13" ht="15">
      <c r="A393" s="80"/>
      <c r="B393" s="80"/>
      <c r="C393" s="77"/>
      <c r="D393" s="77"/>
      <c r="E393" s="77"/>
      <c r="F393" s="77"/>
      <c r="G393" s="77"/>
      <c r="H393" s="77"/>
      <c r="I393" s="78"/>
      <c r="J393" s="78"/>
      <c r="L393" s="78"/>
      <c r="M393" s="78"/>
    </row>
    <row r="394" spans="1:13" ht="15">
      <c r="A394" s="81"/>
      <c r="B394" s="81"/>
      <c r="C394" s="77"/>
      <c r="D394" s="77"/>
      <c r="E394" s="77"/>
      <c r="F394" s="77"/>
      <c r="G394" s="77"/>
      <c r="H394" s="77"/>
      <c r="I394" s="78"/>
      <c r="J394" s="78"/>
      <c r="L394" s="78"/>
      <c r="M394" s="78"/>
    </row>
    <row r="395" spans="1:13" ht="15">
      <c r="A395" s="81"/>
      <c r="B395" s="81"/>
      <c r="C395" s="77"/>
      <c r="D395" s="77"/>
      <c r="E395" s="77"/>
      <c r="F395" s="77"/>
      <c r="G395" s="77"/>
      <c r="H395" s="77"/>
      <c r="I395" s="78"/>
      <c r="J395" s="78"/>
      <c r="L395" s="78"/>
      <c r="M395" s="78"/>
    </row>
    <row r="396" spans="1:13" ht="15">
      <c r="A396" s="81"/>
      <c r="B396" s="81"/>
      <c r="C396" s="77"/>
      <c r="D396" s="77"/>
      <c r="E396" s="77"/>
      <c r="F396" s="77"/>
      <c r="G396" s="77"/>
      <c r="H396" s="77"/>
      <c r="I396" s="106"/>
      <c r="J396" s="106"/>
      <c r="L396" s="106"/>
      <c r="M396" s="106"/>
    </row>
    <row r="397" spans="1:13" ht="15">
      <c r="A397" s="81"/>
      <c r="B397" s="81"/>
      <c r="C397" s="77"/>
      <c r="D397" s="77"/>
      <c r="E397" s="77"/>
      <c r="F397" s="77"/>
      <c r="G397" s="77"/>
      <c r="H397" s="77"/>
      <c r="I397" s="106"/>
      <c r="J397" s="106"/>
      <c r="L397" s="106"/>
      <c r="M397" s="106"/>
    </row>
    <row r="398" spans="1:13" ht="15">
      <c r="A398" s="81"/>
      <c r="B398" s="81"/>
      <c r="C398" s="77"/>
      <c r="D398" s="77"/>
      <c r="E398" s="77"/>
      <c r="F398" s="77"/>
      <c r="G398" s="77"/>
      <c r="H398" s="77"/>
      <c r="I398" s="106"/>
      <c r="J398" s="106"/>
      <c r="L398" s="106"/>
      <c r="M398" s="106"/>
    </row>
    <row r="399" spans="1:13" ht="15">
      <c r="A399" s="81"/>
      <c r="B399" s="81"/>
      <c r="C399" s="77"/>
      <c r="D399" s="77"/>
      <c r="E399" s="77"/>
      <c r="F399" s="77"/>
      <c r="G399" s="77"/>
      <c r="H399" s="77"/>
      <c r="I399" s="78"/>
      <c r="J399" s="78"/>
      <c r="L399" s="78"/>
      <c r="M399" s="78"/>
    </row>
    <row r="400" spans="1:13" ht="15">
      <c r="A400" s="81"/>
      <c r="B400" s="81"/>
      <c r="C400" s="77"/>
      <c r="D400" s="77"/>
      <c r="E400" s="77"/>
      <c r="F400" s="77"/>
      <c r="G400" s="77"/>
      <c r="H400" s="77"/>
      <c r="I400" s="106"/>
      <c r="J400" s="106"/>
      <c r="L400" s="106"/>
      <c r="M400" s="106"/>
    </row>
    <row r="401" spans="1:13" ht="15">
      <c r="A401" s="81"/>
      <c r="B401" s="81"/>
      <c r="C401" s="77"/>
      <c r="D401" s="77"/>
      <c r="E401" s="77"/>
      <c r="F401" s="77"/>
      <c r="G401" s="77"/>
      <c r="H401" s="77"/>
      <c r="I401" s="106"/>
      <c r="J401" s="106"/>
      <c r="L401" s="106"/>
      <c r="M401" s="106"/>
    </row>
    <row r="402" spans="1:13" ht="15">
      <c r="A402" s="79"/>
      <c r="B402" s="79"/>
      <c r="C402" s="77"/>
      <c r="D402" s="77"/>
      <c r="E402" s="77"/>
      <c r="F402" s="77"/>
      <c r="G402" s="77"/>
      <c r="H402" s="77"/>
      <c r="I402" s="78"/>
      <c r="J402" s="78"/>
      <c r="L402" s="78"/>
      <c r="M402" s="78"/>
    </row>
    <row r="403" spans="1:13" ht="15">
      <c r="A403" s="80"/>
      <c r="B403" s="80"/>
      <c r="C403" s="77"/>
      <c r="D403" s="77"/>
      <c r="E403" s="77"/>
      <c r="F403" s="77"/>
      <c r="G403" s="77"/>
      <c r="H403" s="77"/>
      <c r="I403" s="78"/>
      <c r="J403" s="78"/>
      <c r="L403" s="78"/>
      <c r="M403" s="78"/>
    </row>
    <row r="404" spans="1:13" ht="15">
      <c r="A404" s="81"/>
      <c r="B404" s="81"/>
      <c r="C404" s="77"/>
      <c r="D404" s="77"/>
      <c r="E404" s="77"/>
      <c r="F404" s="77"/>
      <c r="G404" s="77"/>
      <c r="H404" s="77"/>
      <c r="I404" s="78"/>
      <c r="J404" s="78"/>
      <c r="L404" s="78"/>
      <c r="M404" s="78"/>
    </row>
    <row r="405" spans="1:13" ht="15">
      <c r="A405" s="81"/>
      <c r="B405" s="81"/>
      <c r="C405" s="77"/>
      <c r="D405" s="77"/>
      <c r="E405" s="77"/>
      <c r="F405" s="77"/>
      <c r="G405" s="77"/>
      <c r="H405" s="77"/>
      <c r="I405" s="78"/>
      <c r="J405" s="78"/>
      <c r="L405" s="78"/>
      <c r="M405" s="78"/>
    </row>
    <row r="406" spans="1:13" ht="15">
      <c r="A406" s="81"/>
      <c r="B406" s="81"/>
      <c r="C406" s="77"/>
      <c r="D406" s="77"/>
      <c r="E406" s="77"/>
      <c r="F406" s="77"/>
      <c r="G406" s="77"/>
      <c r="H406" s="77"/>
      <c r="I406" s="106"/>
      <c r="J406" s="106"/>
      <c r="L406" s="106"/>
      <c r="M406" s="106"/>
    </row>
    <row r="407" spans="1:13" ht="15">
      <c r="A407" s="81"/>
      <c r="B407" s="81"/>
      <c r="C407" s="77"/>
      <c r="D407" s="77"/>
      <c r="E407" s="77"/>
      <c r="F407" s="77"/>
      <c r="G407" s="77"/>
      <c r="H407" s="77"/>
      <c r="I407" s="106"/>
      <c r="J407" s="106"/>
      <c r="L407" s="106"/>
      <c r="M407" s="106"/>
    </row>
    <row r="408" spans="1:13" ht="15">
      <c r="A408" s="81"/>
      <c r="B408" s="81"/>
      <c r="C408" s="77"/>
      <c r="D408" s="77"/>
      <c r="E408" s="77"/>
      <c r="F408" s="77"/>
      <c r="G408" s="77"/>
      <c r="H408" s="77"/>
      <c r="I408" s="78"/>
      <c r="J408" s="78"/>
      <c r="L408" s="78"/>
      <c r="M408" s="78"/>
    </row>
    <row r="409" spans="1:13" ht="15">
      <c r="A409" s="81"/>
      <c r="B409" s="81"/>
      <c r="C409" s="77"/>
      <c r="D409" s="77"/>
      <c r="E409" s="77"/>
      <c r="F409" s="77"/>
      <c r="G409" s="77"/>
      <c r="H409" s="77"/>
      <c r="I409" s="106"/>
      <c r="J409" s="106"/>
      <c r="L409" s="106"/>
      <c r="M409" s="106"/>
    </row>
    <row r="410" spans="1:13" ht="15">
      <c r="A410" s="81"/>
      <c r="B410" s="81"/>
      <c r="C410" s="77"/>
      <c r="D410" s="77"/>
      <c r="E410" s="77"/>
      <c r="F410" s="77"/>
      <c r="G410" s="77"/>
      <c r="H410" s="77"/>
      <c r="I410" s="106"/>
      <c r="J410" s="106"/>
      <c r="L410" s="106"/>
      <c r="M410" s="106"/>
    </row>
    <row r="411" spans="1:13" ht="15">
      <c r="A411" s="79"/>
      <c r="B411" s="79"/>
      <c r="C411" s="77"/>
      <c r="D411" s="77"/>
      <c r="E411" s="77"/>
      <c r="F411" s="77"/>
      <c r="G411" s="77"/>
      <c r="H411" s="77"/>
      <c r="I411" s="78"/>
      <c r="J411" s="78"/>
      <c r="L411" s="78"/>
      <c r="M411" s="78"/>
    </row>
    <row r="412" spans="1:13" ht="15">
      <c r="A412" s="80"/>
      <c r="B412" s="80"/>
      <c r="C412" s="77"/>
      <c r="D412" s="77"/>
      <c r="E412" s="77"/>
      <c r="F412" s="77"/>
      <c r="G412" s="77"/>
      <c r="H412" s="77"/>
      <c r="I412" s="78"/>
      <c r="J412" s="78"/>
      <c r="L412" s="78"/>
      <c r="M412" s="78"/>
    </row>
    <row r="413" spans="1:13" ht="15">
      <c r="A413" s="81"/>
      <c r="B413" s="81"/>
      <c r="C413" s="77"/>
      <c r="D413" s="77"/>
      <c r="E413" s="77"/>
      <c r="F413" s="77"/>
      <c r="G413" s="77"/>
      <c r="H413" s="77"/>
      <c r="I413" s="78"/>
      <c r="J413" s="78"/>
      <c r="L413" s="78"/>
      <c r="M413" s="78"/>
    </row>
    <row r="414" spans="1:13" ht="15">
      <c r="A414" s="81"/>
      <c r="B414" s="81"/>
      <c r="C414" s="77"/>
      <c r="D414" s="77"/>
      <c r="E414" s="77"/>
      <c r="F414" s="77"/>
      <c r="G414" s="77"/>
      <c r="H414" s="77"/>
      <c r="I414" s="78"/>
      <c r="J414" s="78"/>
      <c r="L414" s="78"/>
      <c r="M414" s="78"/>
    </row>
    <row r="415" spans="1:13" ht="15">
      <c r="A415" s="81"/>
      <c r="B415" s="81"/>
      <c r="C415" s="77"/>
      <c r="D415" s="77"/>
      <c r="E415" s="77"/>
      <c r="F415" s="77"/>
      <c r="G415" s="77"/>
      <c r="H415" s="77"/>
      <c r="I415" s="106"/>
      <c r="J415" s="106"/>
      <c r="L415" s="106"/>
      <c r="M415" s="106"/>
    </row>
    <row r="416" spans="1:13" ht="15">
      <c r="A416" s="81"/>
      <c r="B416" s="81"/>
      <c r="C416" s="77"/>
      <c r="D416" s="77"/>
      <c r="E416" s="77"/>
      <c r="F416" s="77"/>
      <c r="G416" s="77"/>
      <c r="H416" s="77"/>
      <c r="I416" s="106"/>
      <c r="J416" s="106"/>
      <c r="L416" s="106"/>
      <c r="M416" s="106"/>
    </row>
    <row r="417" spans="1:13" ht="15">
      <c r="A417" s="81"/>
      <c r="B417" s="81"/>
      <c r="C417" s="77"/>
      <c r="D417" s="77"/>
      <c r="E417" s="77"/>
      <c r="F417" s="77"/>
      <c r="G417" s="77"/>
      <c r="H417" s="77"/>
      <c r="I417" s="78"/>
      <c r="J417" s="78"/>
      <c r="L417" s="78"/>
      <c r="M417" s="78"/>
    </row>
    <row r="418" spans="1:13" ht="15">
      <c r="A418" s="81"/>
      <c r="B418" s="81"/>
      <c r="C418" s="77"/>
      <c r="D418" s="77"/>
      <c r="E418" s="77"/>
      <c r="F418" s="77"/>
      <c r="G418" s="77"/>
      <c r="H418" s="77"/>
      <c r="I418" s="106"/>
      <c r="J418" s="106"/>
      <c r="L418" s="106"/>
      <c r="M418" s="106"/>
    </row>
    <row r="419" spans="1:13" ht="15">
      <c r="A419" s="81"/>
      <c r="B419" s="81"/>
      <c r="C419" s="77"/>
      <c r="D419" s="77"/>
      <c r="E419" s="77"/>
      <c r="F419" s="77"/>
      <c r="G419" s="77"/>
      <c r="H419" s="77"/>
      <c r="I419" s="106"/>
      <c r="J419" s="106"/>
      <c r="L419" s="106"/>
      <c r="M419" s="106"/>
    </row>
    <row r="420" spans="1:13" ht="14.25">
      <c r="A420" s="110"/>
      <c r="B420" s="110"/>
      <c r="C420" s="107"/>
      <c r="D420" s="107"/>
      <c r="E420" s="107"/>
      <c r="F420" s="107"/>
      <c r="G420" s="107"/>
      <c r="H420" s="107"/>
      <c r="I420" s="111"/>
      <c r="J420" s="111"/>
      <c r="L420" s="111"/>
      <c r="M420" s="111"/>
    </row>
    <row r="421" spans="1:13" ht="15">
      <c r="A421" s="81"/>
      <c r="B421" s="81"/>
      <c r="C421" s="77"/>
      <c r="D421" s="77"/>
      <c r="E421" s="77"/>
      <c r="F421" s="77"/>
      <c r="G421" s="77"/>
      <c r="H421" s="77"/>
      <c r="I421" s="78"/>
      <c r="J421" s="78"/>
      <c r="L421" s="78"/>
      <c r="M421" s="78"/>
    </row>
    <row r="422" spans="1:13" ht="15">
      <c r="A422" s="81"/>
      <c r="B422" s="81"/>
      <c r="C422" s="77"/>
      <c r="D422" s="77"/>
      <c r="E422" s="77"/>
      <c r="F422" s="77"/>
      <c r="G422" s="77"/>
      <c r="H422" s="77"/>
      <c r="I422" s="78"/>
      <c r="J422" s="78"/>
      <c r="L422" s="78"/>
      <c r="M422" s="78"/>
    </row>
    <row r="423" spans="1:13" ht="15">
      <c r="A423" s="81"/>
      <c r="B423" s="81"/>
      <c r="C423" s="77"/>
      <c r="D423" s="77"/>
      <c r="E423" s="77"/>
      <c r="F423" s="77"/>
      <c r="G423" s="77"/>
      <c r="H423" s="77"/>
      <c r="I423" s="78"/>
      <c r="J423" s="78"/>
      <c r="L423" s="78"/>
      <c r="M423" s="78"/>
    </row>
    <row r="424" spans="1:13" ht="15">
      <c r="A424" s="81"/>
      <c r="B424" s="81"/>
      <c r="C424" s="77"/>
      <c r="D424" s="77"/>
      <c r="E424" s="77"/>
      <c r="F424" s="77"/>
      <c r="G424" s="77"/>
      <c r="H424" s="77"/>
      <c r="I424" s="106"/>
      <c r="J424" s="106"/>
      <c r="L424" s="106"/>
      <c r="M424" s="106"/>
    </row>
    <row r="425" spans="1:13" ht="15">
      <c r="A425" s="81"/>
      <c r="B425" s="81"/>
      <c r="C425" s="77"/>
      <c r="D425" s="77"/>
      <c r="E425" s="77"/>
      <c r="F425" s="77"/>
      <c r="G425" s="77"/>
      <c r="H425" s="77"/>
      <c r="I425" s="106"/>
      <c r="J425" s="106"/>
      <c r="L425" s="106"/>
      <c r="M425" s="106"/>
    </row>
    <row r="426" spans="1:13" ht="15">
      <c r="A426" s="81"/>
      <c r="B426" s="81"/>
      <c r="C426" s="77"/>
      <c r="D426" s="77"/>
      <c r="E426" s="77"/>
      <c r="F426" s="77"/>
      <c r="G426" s="77"/>
      <c r="H426" s="77"/>
      <c r="I426" s="106"/>
      <c r="J426" s="106"/>
      <c r="L426" s="106"/>
      <c r="M426" s="106"/>
    </row>
    <row r="427" spans="1:13" ht="15">
      <c r="A427" s="81"/>
      <c r="B427" s="81"/>
      <c r="C427" s="77"/>
      <c r="D427" s="77"/>
      <c r="E427" s="77"/>
      <c r="F427" s="77"/>
      <c r="G427" s="77"/>
      <c r="H427" s="77"/>
      <c r="I427" s="106"/>
      <c r="J427" s="106"/>
      <c r="L427" s="106"/>
      <c r="M427" s="106"/>
    </row>
    <row r="428" spans="1:13" ht="15">
      <c r="A428" s="81"/>
      <c r="B428" s="81"/>
      <c r="C428" s="77"/>
      <c r="D428" s="77"/>
      <c r="E428" s="77"/>
      <c r="F428" s="77"/>
      <c r="G428" s="77"/>
      <c r="H428" s="77"/>
      <c r="I428" s="78"/>
      <c r="J428" s="78"/>
      <c r="L428" s="78"/>
      <c r="M428" s="78"/>
    </row>
    <row r="429" spans="1:13" ht="15">
      <c r="A429" s="81"/>
      <c r="B429" s="81"/>
      <c r="C429" s="77"/>
      <c r="D429" s="77"/>
      <c r="E429" s="77"/>
      <c r="F429" s="77"/>
      <c r="G429" s="77"/>
      <c r="H429" s="77"/>
      <c r="I429" s="106"/>
      <c r="J429" s="106"/>
      <c r="L429" s="106"/>
      <c r="M429" s="106"/>
    </row>
    <row r="430" spans="1:13" ht="15">
      <c r="A430" s="81"/>
      <c r="B430" s="81"/>
      <c r="C430" s="77"/>
      <c r="D430" s="77"/>
      <c r="E430" s="77"/>
      <c r="F430" s="77"/>
      <c r="G430" s="77"/>
      <c r="H430" s="77"/>
      <c r="I430" s="106"/>
      <c r="J430" s="106"/>
      <c r="L430" s="106"/>
      <c r="M430" s="106"/>
    </row>
    <row r="431" spans="1:13" ht="15">
      <c r="A431" s="80"/>
      <c r="B431" s="80"/>
      <c r="C431" s="77"/>
      <c r="D431" s="77"/>
      <c r="E431" s="77"/>
      <c r="F431" s="77"/>
      <c r="G431" s="82"/>
      <c r="H431" s="77"/>
      <c r="I431" s="78"/>
      <c r="J431" s="78"/>
      <c r="L431" s="78"/>
      <c r="M431" s="78"/>
    </row>
    <row r="432" spans="1:13" ht="15">
      <c r="A432" s="79"/>
      <c r="B432" s="79"/>
      <c r="C432" s="77"/>
      <c r="D432" s="77"/>
      <c r="E432" s="77"/>
      <c r="F432" s="77"/>
      <c r="G432" s="82"/>
      <c r="H432" s="77"/>
      <c r="I432" s="78"/>
      <c r="J432" s="78"/>
      <c r="L432" s="78"/>
      <c r="M432" s="78"/>
    </row>
    <row r="433" spans="1:13" ht="15">
      <c r="A433" s="81"/>
      <c r="B433" s="81"/>
      <c r="C433" s="77"/>
      <c r="D433" s="77"/>
      <c r="E433" s="77"/>
      <c r="F433" s="77"/>
      <c r="G433" s="82"/>
      <c r="H433" s="77"/>
      <c r="I433" s="78"/>
      <c r="J433" s="78"/>
      <c r="L433" s="78"/>
      <c r="M433" s="78"/>
    </row>
    <row r="434" spans="1:13" ht="15">
      <c r="A434" s="81"/>
      <c r="B434" s="81"/>
      <c r="C434" s="77"/>
      <c r="D434" s="77"/>
      <c r="E434" s="77"/>
      <c r="F434" s="77"/>
      <c r="G434" s="82"/>
      <c r="H434" s="77"/>
      <c r="I434" s="78"/>
      <c r="J434" s="78"/>
      <c r="L434" s="78"/>
      <c r="M434" s="78"/>
    </row>
    <row r="435" spans="1:13" ht="15">
      <c r="A435" s="81"/>
      <c r="B435" s="81"/>
      <c r="C435" s="77"/>
      <c r="D435" s="77"/>
      <c r="E435" s="77"/>
      <c r="F435" s="77"/>
      <c r="G435" s="82"/>
      <c r="H435" s="77"/>
      <c r="I435" s="106"/>
      <c r="J435" s="106"/>
      <c r="L435" s="106"/>
      <c r="M435" s="106"/>
    </row>
    <row r="436" spans="1:13" ht="15">
      <c r="A436" s="81"/>
      <c r="B436" s="81"/>
      <c r="C436" s="77"/>
      <c r="D436" s="77"/>
      <c r="E436" s="77"/>
      <c r="F436" s="77"/>
      <c r="G436" s="82"/>
      <c r="H436" s="77"/>
      <c r="I436" s="106"/>
      <c r="J436" s="106"/>
      <c r="L436" s="106"/>
      <c r="M436" s="106"/>
    </row>
    <row r="437" spans="1:13" ht="15">
      <c r="A437" s="81"/>
      <c r="B437" s="81"/>
      <c r="C437" s="77"/>
      <c r="D437" s="77"/>
      <c r="E437" s="77"/>
      <c r="F437" s="77"/>
      <c r="G437" s="82"/>
      <c r="H437" s="77"/>
      <c r="I437" s="106"/>
      <c r="J437" s="106"/>
      <c r="L437" s="106"/>
      <c r="M437" s="106"/>
    </row>
    <row r="438" spans="1:13" ht="15">
      <c r="A438" s="81"/>
      <c r="B438" s="81"/>
      <c r="C438" s="77"/>
      <c r="D438" s="77"/>
      <c r="E438" s="77"/>
      <c r="F438" s="77"/>
      <c r="G438" s="82"/>
      <c r="H438" s="77"/>
      <c r="I438" s="78"/>
      <c r="J438" s="78"/>
      <c r="L438" s="78"/>
      <c r="M438" s="78"/>
    </row>
    <row r="439" spans="1:13" ht="15">
      <c r="A439" s="81"/>
      <c r="B439" s="81"/>
      <c r="C439" s="77"/>
      <c r="D439" s="77"/>
      <c r="E439" s="77"/>
      <c r="F439" s="77"/>
      <c r="G439" s="82"/>
      <c r="H439" s="77"/>
      <c r="I439" s="106"/>
      <c r="J439" s="106"/>
      <c r="L439" s="106"/>
      <c r="M439" s="106"/>
    </row>
    <row r="440" spans="1:13" ht="15">
      <c r="A440" s="81"/>
      <c r="B440" s="81"/>
      <c r="C440" s="77"/>
      <c r="D440" s="77"/>
      <c r="E440" s="77"/>
      <c r="F440" s="77"/>
      <c r="G440" s="82"/>
      <c r="H440" s="77"/>
      <c r="I440" s="106"/>
      <c r="J440" s="106"/>
      <c r="L440" s="106"/>
      <c r="M440" s="106"/>
    </row>
    <row r="441" spans="1:13" ht="14.25">
      <c r="A441" s="76"/>
      <c r="B441" s="76"/>
      <c r="C441" s="107"/>
      <c r="D441" s="107"/>
      <c r="E441" s="107"/>
      <c r="F441" s="107"/>
      <c r="G441" s="107"/>
      <c r="H441" s="107"/>
      <c r="I441" s="111"/>
      <c r="J441" s="111"/>
      <c r="L441" s="111"/>
      <c r="M441" s="111"/>
    </row>
    <row r="442" spans="1:13" ht="15">
      <c r="A442" s="110"/>
      <c r="B442" s="110"/>
      <c r="C442" s="77"/>
      <c r="D442" s="77"/>
      <c r="E442" s="77"/>
      <c r="F442" s="77"/>
      <c r="G442" s="77"/>
      <c r="H442" s="77"/>
      <c r="I442" s="78"/>
      <c r="J442" s="78"/>
      <c r="L442" s="78"/>
      <c r="M442" s="78"/>
    </row>
    <row r="443" spans="1:13" ht="15">
      <c r="A443" s="80"/>
      <c r="B443" s="80"/>
      <c r="C443" s="77"/>
      <c r="D443" s="77"/>
      <c r="E443" s="77"/>
      <c r="F443" s="77"/>
      <c r="G443" s="77"/>
      <c r="H443" s="77"/>
      <c r="I443" s="78"/>
      <c r="J443" s="78"/>
      <c r="L443" s="78"/>
      <c r="M443" s="78"/>
    </row>
    <row r="444" spans="1:13" ht="15">
      <c r="A444" s="79"/>
      <c r="B444" s="79"/>
      <c r="C444" s="77"/>
      <c r="D444" s="77"/>
      <c r="E444" s="77"/>
      <c r="F444" s="77"/>
      <c r="G444" s="77"/>
      <c r="H444" s="77"/>
      <c r="I444" s="78"/>
      <c r="J444" s="78"/>
      <c r="L444" s="78"/>
      <c r="M444" s="78"/>
    </row>
    <row r="445" spans="1:13" ht="15">
      <c r="A445" s="80"/>
      <c r="B445" s="80"/>
      <c r="C445" s="77"/>
      <c r="D445" s="77"/>
      <c r="E445" s="77"/>
      <c r="F445" s="77"/>
      <c r="G445" s="77"/>
      <c r="H445" s="77"/>
      <c r="I445" s="78"/>
      <c r="J445" s="78"/>
      <c r="L445" s="78"/>
      <c r="M445" s="78"/>
    </row>
    <row r="446" spans="1:13" ht="14.25">
      <c r="A446" s="110"/>
      <c r="B446" s="110"/>
      <c r="C446" s="107"/>
      <c r="D446" s="107"/>
      <c r="E446" s="107"/>
      <c r="F446" s="107"/>
      <c r="G446" s="107"/>
      <c r="H446" s="107"/>
      <c r="I446" s="111"/>
      <c r="J446" s="111"/>
      <c r="L446" s="111"/>
      <c r="M446" s="111"/>
    </row>
    <row r="447" spans="1:13" ht="15">
      <c r="A447" s="81"/>
      <c r="B447" s="81"/>
      <c r="C447" s="77"/>
      <c r="D447" s="77"/>
      <c r="E447" s="77"/>
      <c r="F447" s="77"/>
      <c r="G447" s="77"/>
      <c r="H447" s="77"/>
      <c r="I447" s="78"/>
      <c r="J447" s="78"/>
      <c r="L447" s="78"/>
      <c r="M447" s="78"/>
    </row>
    <row r="448" spans="1:13" ht="15">
      <c r="A448" s="81"/>
      <c r="B448" s="81"/>
      <c r="C448" s="77"/>
      <c r="D448" s="77"/>
      <c r="E448" s="77"/>
      <c r="F448" s="77"/>
      <c r="G448" s="77"/>
      <c r="H448" s="77"/>
      <c r="I448" s="106"/>
      <c r="J448" s="106"/>
      <c r="L448" s="106"/>
      <c r="M448" s="106"/>
    </row>
    <row r="449" spans="1:13" ht="14.25">
      <c r="A449" s="110"/>
      <c r="B449" s="110"/>
      <c r="C449" s="107"/>
      <c r="D449" s="107"/>
      <c r="E449" s="107"/>
      <c r="F449" s="107"/>
      <c r="G449" s="107"/>
      <c r="H449" s="107"/>
      <c r="I449" s="111"/>
      <c r="J449" s="111"/>
      <c r="L449" s="111"/>
      <c r="M449" s="111"/>
    </row>
    <row r="450" spans="1:13" ht="15">
      <c r="A450" s="79"/>
      <c r="B450" s="79"/>
      <c r="C450" s="107"/>
      <c r="D450" s="107"/>
      <c r="E450" s="107"/>
      <c r="F450" s="107"/>
      <c r="G450" s="107"/>
      <c r="H450" s="107"/>
      <c r="I450" s="111"/>
      <c r="J450" s="111"/>
      <c r="L450" s="111"/>
      <c r="M450" s="111"/>
    </row>
    <row r="451" spans="1:13" ht="15">
      <c r="A451" s="79"/>
      <c r="B451" s="79"/>
      <c r="C451" s="107"/>
      <c r="D451" s="107"/>
      <c r="E451" s="107"/>
      <c r="F451" s="107"/>
      <c r="G451" s="107"/>
      <c r="H451" s="107"/>
      <c r="I451" s="111"/>
      <c r="J451" s="111"/>
      <c r="L451" s="111"/>
      <c r="M451" s="111"/>
    </row>
    <row r="452" spans="1:13" ht="15">
      <c r="A452" s="79"/>
      <c r="B452" s="79"/>
      <c r="C452" s="77"/>
      <c r="D452" s="77"/>
      <c r="E452" s="77"/>
      <c r="F452" s="77"/>
      <c r="G452" s="77"/>
      <c r="H452" s="77"/>
      <c r="I452" s="78"/>
      <c r="J452" s="78"/>
      <c r="L452" s="78"/>
      <c r="M452" s="78"/>
    </row>
    <row r="453" spans="1:13" ht="15">
      <c r="A453" s="105"/>
      <c r="B453" s="105"/>
      <c r="C453" s="77"/>
      <c r="D453" s="77"/>
      <c r="E453" s="77"/>
      <c r="F453" s="77"/>
      <c r="G453" s="77"/>
      <c r="H453" s="77"/>
      <c r="I453" s="78"/>
      <c r="J453" s="78"/>
      <c r="L453" s="78"/>
      <c r="M453" s="78"/>
    </row>
    <row r="454" spans="1:13" ht="15">
      <c r="A454" s="81"/>
      <c r="B454" s="81"/>
      <c r="C454" s="77"/>
      <c r="D454" s="77"/>
      <c r="E454" s="77"/>
      <c r="F454" s="77"/>
      <c r="G454" s="77"/>
      <c r="H454" s="77"/>
      <c r="I454" s="78"/>
      <c r="J454" s="78"/>
      <c r="L454" s="78"/>
      <c r="M454" s="78"/>
    </row>
    <row r="455" spans="1:13" ht="15">
      <c r="A455" s="81"/>
      <c r="B455" s="81"/>
      <c r="C455" s="77"/>
      <c r="D455" s="77"/>
      <c r="E455" s="77"/>
      <c r="F455" s="77"/>
      <c r="G455" s="77"/>
      <c r="H455" s="77"/>
      <c r="I455" s="78"/>
      <c r="J455" s="78"/>
      <c r="L455" s="78"/>
      <c r="M455" s="78"/>
    </row>
    <row r="456" spans="1:13" ht="15">
      <c r="A456" s="81"/>
      <c r="B456" s="81"/>
      <c r="C456" s="77"/>
      <c r="D456" s="77"/>
      <c r="E456" s="77"/>
      <c r="F456" s="77"/>
      <c r="G456" s="77"/>
      <c r="H456" s="77"/>
      <c r="I456" s="78"/>
      <c r="J456" s="78"/>
      <c r="L456" s="78"/>
      <c r="M456" s="78"/>
    </row>
    <row r="457" spans="1:13" ht="15">
      <c r="A457" s="81"/>
      <c r="B457" s="81"/>
      <c r="C457" s="77"/>
      <c r="D457" s="77"/>
      <c r="E457" s="77"/>
      <c r="F457" s="77"/>
      <c r="G457" s="77"/>
      <c r="H457" s="77"/>
      <c r="I457" s="78"/>
      <c r="J457" s="78"/>
      <c r="L457" s="78"/>
      <c r="M457" s="78"/>
    </row>
    <row r="458" spans="1:13" ht="15">
      <c r="A458" s="81"/>
      <c r="B458" s="81"/>
      <c r="C458" s="77"/>
      <c r="D458" s="77"/>
      <c r="E458" s="77"/>
      <c r="F458" s="77"/>
      <c r="G458" s="77"/>
      <c r="H458" s="77"/>
      <c r="I458" s="78"/>
      <c r="J458" s="78"/>
      <c r="L458" s="78"/>
      <c r="M458" s="78"/>
    </row>
    <row r="459" spans="1:13" ht="15">
      <c r="A459" s="81"/>
      <c r="B459" s="81"/>
      <c r="C459" s="77"/>
      <c r="D459" s="77"/>
      <c r="E459" s="77"/>
      <c r="F459" s="77"/>
      <c r="G459" s="77"/>
      <c r="H459" s="77"/>
      <c r="I459" s="78"/>
      <c r="J459" s="78"/>
      <c r="L459" s="78"/>
      <c r="M459" s="78"/>
    </row>
    <row r="460" spans="1:13" ht="15">
      <c r="A460" s="81"/>
      <c r="B460" s="81"/>
      <c r="C460" s="77"/>
      <c r="D460" s="77"/>
      <c r="E460" s="77"/>
      <c r="F460" s="77"/>
      <c r="G460" s="77"/>
      <c r="H460" s="77"/>
      <c r="I460" s="78"/>
      <c r="J460" s="78"/>
      <c r="L460" s="78"/>
      <c r="M460" s="78"/>
    </row>
    <row r="461" spans="1:13" ht="15">
      <c r="A461" s="81"/>
      <c r="B461" s="81"/>
      <c r="C461" s="77"/>
      <c r="D461" s="77"/>
      <c r="E461" s="77"/>
      <c r="F461" s="77"/>
      <c r="G461" s="77"/>
      <c r="H461" s="77"/>
      <c r="I461" s="78"/>
      <c r="J461" s="78"/>
      <c r="L461" s="78"/>
      <c r="M461" s="78"/>
    </row>
    <row r="462" spans="1:13" ht="15">
      <c r="A462" s="81"/>
      <c r="B462" s="81"/>
      <c r="C462" s="77"/>
      <c r="D462" s="77"/>
      <c r="E462" s="77"/>
      <c r="F462" s="77"/>
      <c r="G462" s="77"/>
      <c r="H462" s="77"/>
      <c r="I462" s="78"/>
      <c r="J462" s="78"/>
      <c r="L462" s="78"/>
      <c r="M462" s="78"/>
    </row>
    <row r="463" spans="1:13" ht="15">
      <c r="A463" s="81"/>
      <c r="B463" s="81"/>
      <c r="C463" s="77"/>
      <c r="D463" s="77"/>
      <c r="E463" s="77"/>
      <c r="F463" s="77"/>
      <c r="G463" s="77"/>
      <c r="H463" s="77"/>
      <c r="I463" s="78"/>
      <c r="J463" s="78"/>
      <c r="L463" s="78"/>
      <c r="M463" s="78"/>
    </row>
    <row r="464" spans="1:13" ht="15">
      <c r="A464" s="81"/>
      <c r="B464" s="81"/>
      <c r="C464" s="77"/>
      <c r="D464" s="77"/>
      <c r="E464" s="77"/>
      <c r="F464" s="77"/>
      <c r="G464" s="77"/>
      <c r="H464" s="77"/>
      <c r="I464" s="78"/>
      <c r="J464" s="78"/>
      <c r="L464" s="78"/>
      <c r="M464" s="78"/>
    </row>
    <row r="465" spans="1:13" ht="15">
      <c r="A465" s="81"/>
      <c r="B465" s="81"/>
      <c r="C465" s="77"/>
      <c r="D465" s="77"/>
      <c r="E465" s="77"/>
      <c r="F465" s="77"/>
      <c r="G465" s="77"/>
      <c r="H465" s="77"/>
      <c r="I465" s="78"/>
      <c r="J465" s="78"/>
      <c r="L465" s="78"/>
      <c r="M465" s="78"/>
    </row>
    <row r="466" spans="1:13" ht="15">
      <c r="A466" s="81"/>
      <c r="B466" s="81"/>
      <c r="C466" s="77"/>
      <c r="D466" s="77"/>
      <c r="E466" s="77"/>
      <c r="F466" s="77"/>
      <c r="G466" s="77"/>
      <c r="H466" s="77"/>
      <c r="I466" s="78"/>
      <c r="J466" s="78"/>
      <c r="L466" s="78"/>
      <c r="M466" s="78"/>
    </row>
    <row r="467" spans="1:13" ht="15">
      <c r="A467" s="81"/>
      <c r="B467" s="81"/>
      <c r="C467" s="77"/>
      <c r="D467" s="77"/>
      <c r="E467" s="77"/>
      <c r="F467" s="77"/>
      <c r="G467" s="77"/>
      <c r="H467" s="77"/>
      <c r="I467" s="78"/>
      <c r="J467" s="78"/>
      <c r="L467" s="78"/>
      <c r="M467" s="78"/>
    </row>
    <row r="468" spans="1:13" ht="15">
      <c r="A468" s="81"/>
      <c r="B468" s="81"/>
      <c r="C468" s="77"/>
      <c r="D468" s="77"/>
      <c r="E468" s="77"/>
      <c r="F468" s="77"/>
      <c r="G468" s="77"/>
      <c r="H468" s="77"/>
      <c r="I468" s="78"/>
      <c r="J468" s="78"/>
      <c r="L468" s="78"/>
      <c r="M468" s="78"/>
    </row>
    <row r="469" spans="1:13" ht="15">
      <c r="A469" s="81"/>
      <c r="B469" s="81"/>
      <c r="C469" s="77"/>
      <c r="D469" s="77"/>
      <c r="E469" s="77"/>
      <c r="F469" s="77"/>
      <c r="G469" s="77"/>
      <c r="H469" s="77"/>
      <c r="I469" s="78"/>
      <c r="J469" s="78"/>
      <c r="L469" s="78"/>
      <c r="M469" s="78"/>
    </row>
    <row r="470" spans="1:13" ht="15">
      <c r="A470" s="81"/>
      <c r="B470" s="81"/>
      <c r="C470" s="77"/>
      <c r="D470" s="77"/>
      <c r="E470" s="77"/>
      <c r="F470" s="77"/>
      <c r="G470" s="77"/>
      <c r="H470" s="77"/>
      <c r="I470" s="78"/>
      <c r="J470" s="78"/>
      <c r="L470" s="78"/>
      <c r="M470" s="78"/>
    </row>
    <row r="471" spans="1:13" ht="15">
      <c r="A471" s="79"/>
      <c r="B471" s="79"/>
      <c r="C471" s="107"/>
      <c r="D471" s="107"/>
      <c r="E471" s="107"/>
      <c r="F471" s="107"/>
      <c r="G471" s="107"/>
      <c r="H471" s="107"/>
      <c r="I471" s="111"/>
      <c r="J471" s="111"/>
      <c r="L471" s="111"/>
      <c r="M471" s="111"/>
    </row>
    <row r="472" spans="1:13" ht="15">
      <c r="A472" s="80"/>
      <c r="B472" s="80"/>
      <c r="C472" s="77"/>
      <c r="D472" s="77"/>
      <c r="E472" s="77"/>
      <c r="F472" s="77"/>
      <c r="G472" s="77"/>
      <c r="H472" s="77"/>
      <c r="I472" s="78"/>
      <c r="J472" s="78"/>
      <c r="L472" s="78"/>
      <c r="M472" s="78"/>
    </row>
    <row r="473" spans="1:13" ht="15">
      <c r="A473" s="81"/>
      <c r="B473" s="81"/>
      <c r="C473" s="77"/>
      <c r="D473" s="77"/>
      <c r="E473" s="77"/>
      <c r="F473" s="77"/>
      <c r="G473" s="77"/>
      <c r="H473" s="77"/>
      <c r="I473" s="78"/>
      <c r="J473" s="78"/>
      <c r="L473" s="78"/>
      <c r="M473" s="78"/>
    </row>
    <row r="474" spans="1:13" ht="15">
      <c r="A474" s="81"/>
      <c r="B474" s="81"/>
      <c r="C474" s="77"/>
      <c r="D474" s="77"/>
      <c r="E474" s="77"/>
      <c r="F474" s="77"/>
      <c r="G474" s="77"/>
      <c r="H474" s="77"/>
      <c r="I474" s="78"/>
      <c r="J474" s="78"/>
      <c r="L474" s="78"/>
      <c r="M474" s="78"/>
    </row>
    <row r="475" spans="1:13" ht="14.25">
      <c r="A475" s="110"/>
      <c r="B475" s="110"/>
      <c r="C475" s="107"/>
      <c r="D475" s="107"/>
      <c r="E475" s="107"/>
      <c r="F475" s="107"/>
      <c r="G475" s="107"/>
      <c r="H475" s="107"/>
      <c r="I475" s="108"/>
      <c r="J475" s="108"/>
      <c r="L475" s="108"/>
      <c r="M475" s="108"/>
    </row>
    <row r="476" spans="1:13" ht="15">
      <c r="A476" s="79"/>
      <c r="B476" s="79"/>
      <c r="C476" s="77"/>
      <c r="D476" s="77"/>
      <c r="E476" s="77"/>
      <c r="F476" s="77"/>
      <c r="G476" s="77"/>
      <c r="H476" s="77"/>
      <c r="I476" s="106"/>
      <c r="J476" s="106"/>
      <c r="L476" s="106"/>
      <c r="M476" s="106"/>
    </row>
    <row r="477" spans="1:13" ht="15">
      <c r="A477" s="81"/>
      <c r="B477" s="81"/>
      <c r="C477" s="77"/>
      <c r="D477" s="77"/>
      <c r="E477" s="77"/>
      <c r="F477" s="77"/>
      <c r="G477" s="77"/>
      <c r="H477" s="77"/>
      <c r="I477" s="106"/>
      <c r="J477" s="106"/>
      <c r="L477" s="106"/>
      <c r="M477" s="106"/>
    </row>
    <row r="478" spans="1:13" ht="15">
      <c r="A478" s="105"/>
      <c r="B478" s="105"/>
      <c r="C478" s="77"/>
      <c r="D478" s="77"/>
      <c r="E478" s="77"/>
      <c r="F478" s="77"/>
      <c r="G478" s="77"/>
      <c r="H478" s="77"/>
      <c r="I478" s="106"/>
      <c r="J478" s="106"/>
      <c r="L478" s="106"/>
      <c r="M478" s="106"/>
    </row>
    <row r="479" spans="1:13" ht="15">
      <c r="A479" s="105"/>
      <c r="B479" s="105"/>
      <c r="C479" s="77"/>
      <c r="D479" s="77"/>
      <c r="E479" s="77"/>
      <c r="F479" s="77"/>
      <c r="G479" s="77"/>
      <c r="H479" s="77"/>
      <c r="I479" s="106"/>
      <c r="J479" s="106"/>
      <c r="L479" s="106"/>
      <c r="M479" s="106"/>
    </row>
    <row r="480" spans="1:13" ht="15">
      <c r="A480" s="105"/>
      <c r="B480" s="105"/>
      <c r="C480" s="77"/>
      <c r="D480" s="77"/>
      <c r="E480" s="77"/>
      <c r="F480" s="77"/>
      <c r="G480" s="77"/>
      <c r="H480" s="77"/>
      <c r="I480" s="106"/>
      <c r="J480" s="106"/>
      <c r="L480" s="106"/>
      <c r="M480" s="106"/>
    </row>
    <row r="481" spans="1:13" ht="15">
      <c r="A481" s="105"/>
      <c r="B481" s="105"/>
      <c r="C481" s="77"/>
      <c r="D481" s="77"/>
      <c r="E481" s="77"/>
      <c r="F481" s="77"/>
      <c r="G481" s="77"/>
      <c r="H481" s="77"/>
      <c r="I481" s="106"/>
      <c r="J481" s="106"/>
      <c r="L481" s="106"/>
      <c r="M481" s="106"/>
    </row>
    <row r="482" spans="1:13" s="6" customFormat="1" ht="15">
      <c r="A482" s="117"/>
      <c r="B482" s="117"/>
      <c r="C482" s="77"/>
      <c r="D482" s="77"/>
      <c r="E482" s="118"/>
      <c r="F482" s="118"/>
      <c r="G482" s="118"/>
      <c r="H482" s="77"/>
      <c r="I482" s="119"/>
      <c r="J482" s="119"/>
      <c r="L482" s="119"/>
      <c r="M482" s="119"/>
    </row>
    <row r="483" spans="1:13" s="6" customFormat="1" ht="15">
      <c r="A483" s="117"/>
      <c r="B483" s="117"/>
      <c r="C483" s="77"/>
      <c r="D483" s="77"/>
      <c r="E483" s="118"/>
      <c r="F483" s="118"/>
      <c r="G483" s="118"/>
      <c r="H483" s="77"/>
      <c r="I483" s="119"/>
      <c r="J483" s="119"/>
      <c r="L483" s="119"/>
      <c r="M483" s="119"/>
    </row>
    <row r="484" spans="1:13" s="6" customFormat="1" ht="15">
      <c r="A484" s="120"/>
      <c r="B484" s="120"/>
      <c r="C484" s="77"/>
      <c r="D484" s="77"/>
      <c r="E484" s="118"/>
      <c r="F484" s="118"/>
      <c r="G484" s="118"/>
      <c r="H484" s="77"/>
      <c r="I484" s="119"/>
      <c r="J484" s="119"/>
      <c r="L484" s="119"/>
      <c r="M484" s="119"/>
    </row>
    <row r="485" spans="1:13" s="6" customFormat="1" ht="15">
      <c r="A485" s="120"/>
      <c r="B485" s="120"/>
      <c r="C485" s="77"/>
      <c r="D485" s="77"/>
      <c r="E485" s="118"/>
      <c r="F485" s="118"/>
      <c r="G485" s="118"/>
      <c r="H485" s="77"/>
      <c r="I485" s="119"/>
      <c r="J485" s="119"/>
      <c r="L485" s="119"/>
      <c r="M485" s="119"/>
    </row>
    <row r="486" spans="1:13" s="6" customFormat="1" ht="15">
      <c r="A486" s="121"/>
      <c r="B486" s="121"/>
      <c r="C486" s="77"/>
      <c r="D486" s="77"/>
      <c r="E486" s="118"/>
      <c r="F486" s="118"/>
      <c r="G486" s="118"/>
      <c r="H486" s="77"/>
      <c r="I486" s="119"/>
      <c r="J486" s="119"/>
      <c r="L486" s="119"/>
      <c r="M486" s="119"/>
    </row>
    <row r="487" spans="1:13" s="6" customFormat="1" ht="15">
      <c r="A487" s="121"/>
      <c r="B487" s="121"/>
      <c r="C487" s="77"/>
      <c r="D487" s="77"/>
      <c r="E487" s="118"/>
      <c r="F487" s="118"/>
      <c r="G487" s="118"/>
      <c r="H487" s="77"/>
      <c r="I487" s="119"/>
      <c r="J487" s="119"/>
      <c r="L487" s="119"/>
      <c r="M487" s="119"/>
    </row>
    <row r="488" spans="1:13" s="6" customFormat="1" ht="15">
      <c r="A488" s="122"/>
      <c r="B488" s="122"/>
      <c r="C488" s="77"/>
      <c r="D488" s="77"/>
      <c r="E488" s="118"/>
      <c r="F488" s="118"/>
      <c r="G488" s="118"/>
      <c r="H488" s="77"/>
      <c r="I488" s="123"/>
      <c r="J488" s="123"/>
      <c r="L488" s="123"/>
      <c r="M488" s="123"/>
    </row>
    <row r="489" spans="1:13" s="6" customFormat="1" ht="15">
      <c r="A489" s="121"/>
      <c r="B489" s="121"/>
      <c r="C489" s="77"/>
      <c r="D489" s="77"/>
      <c r="E489" s="118"/>
      <c r="F489" s="118"/>
      <c r="G489" s="118"/>
      <c r="H489" s="77"/>
      <c r="I489" s="123"/>
      <c r="J489" s="123"/>
      <c r="L489" s="123"/>
      <c r="M489" s="123"/>
    </row>
    <row r="490" spans="1:13" s="6" customFormat="1" ht="15">
      <c r="A490" s="121"/>
      <c r="B490" s="121"/>
      <c r="C490" s="77"/>
      <c r="D490" s="77"/>
      <c r="E490" s="118"/>
      <c r="F490" s="118"/>
      <c r="G490" s="118"/>
      <c r="H490" s="77"/>
      <c r="I490" s="123"/>
      <c r="J490" s="123"/>
      <c r="L490" s="123"/>
      <c r="M490" s="123"/>
    </row>
    <row r="491" spans="1:13" s="6" customFormat="1" ht="15">
      <c r="A491" s="121"/>
      <c r="B491" s="121"/>
      <c r="C491" s="77"/>
      <c r="D491" s="77"/>
      <c r="E491" s="118"/>
      <c r="F491" s="118"/>
      <c r="G491" s="118"/>
      <c r="H491" s="77"/>
      <c r="I491" s="123"/>
      <c r="J491" s="123"/>
      <c r="L491" s="123"/>
      <c r="M491" s="123"/>
    </row>
    <row r="492" spans="1:13" s="6" customFormat="1" ht="15">
      <c r="A492" s="121"/>
      <c r="B492" s="121"/>
      <c r="C492" s="77"/>
      <c r="D492" s="77"/>
      <c r="E492" s="118"/>
      <c r="F492" s="118"/>
      <c r="G492" s="118"/>
      <c r="H492" s="77"/>
      <c r="I492" s="119"/>
      <c r="J492" s="119"/>
      <c r="L492" s="119"/>
      <c r="M492" s="119"/>
    </row>
    <row r="493" spans="1:13" s="6" customFormat="1" ht="15">
      <c r="A493" s="121"/>
      <c r="B493" s="121"/>
      <c r="C493" s="77"/>
      <c r="D493" s="77"/>
      <c r="E493" s="118"/>
      <c r="F493" s="118"/>
      <c r="G493" s="118"/>
      <c r="H493" s="77"/>
      <c r="I493" s="123"/>
      <c r="J493" s="123"/>
      <c r="L493" s="123"/>
      <c r="M493" s="123"/>
    </row>
    <row r="494" spans="1:13" s="6" customFormat="1" ht="15">
      <c r="A494" s="121"/>
      <c r="B494" s="121"/>
      <c r="C494" s="77"/>
      <c r="D494" s="77"/>
      <c r="E494" s="118"/>
      <c r="F494" s="118"/>
      <c r="G494" s="118"/>
      <c r="H494" s="77"/>
      <c r="I494" s="123"/>
      <c r="J494" s="123"/>
      <c r="L494" s="123"/>
      <c r="M494" s="123"/>
    </row>
    <row r="495" spans="1:13" s="4" customFormat="1" ht="14.25">
      <c r="A495" s="76"/>
      <c r="B495" s="76"/>
      <c r="C495" s="107"/>
      <c r="D495" s="107"/>
      <c r="E495" s="107"/>
      <c r="F495" s="107"/>
      <c r="G495" s="107"/>
      <c r="H495" s="107"/>
      <c r="I495" s="111"/>
      <c r="J495" s="111"/>
      <c r="L495" s="111"/>
      <c r="M495" s="111"/>
    </row>
    <row r="496" spans="1:13" ht="14.25">
      <c r="A496" s="110"/>
      <c r="B496" s="110"/>
      <c r="C496" s="107"/>
      <c r="D496" s="107"/>
      <c r="E496" s="107"/>
      <c r="F496" s="107"/>
      <c r="G496" s="107"/>
      <c r="H496" s="107"/>
      <c r="I496" s="111"/>
      <c r="J496" s="111"/>
      <c r="L496" s="111"/>
      <c r="M496" s="111"/>
    </row>
    <row r="497" spans="1:13" ht="15">
      <c r="A497" s="79"/>
      <c r="B497" s="79"/>
      <c r="C497" s="107"/>
      <c r="D497" s="107"/>
      <c r="E497" s="107"/>
      <c r="F497" s="107"/>
      <c r="G497" s="124"/>
      <c r="H497" s="107"/>
      <c r="I497" s="111"/>
      <c r="J497" s="111"/>
      <c r="L497" s="111"/>
      <c r="M497" s="111"/>
    </row>
    <row r="498" spans="1:13" ht="15">
      <c r="A498" s="79"/>
      <c r="B498" s="79"/>
      <c r="C498" s="77"/>
      <c r="D498" s="77"/>
      <c r="E498" s="77"/>
      <c r="F498" s="77"/>
      <c r="G498" s="125"/>
      <c r="H498" s="77"/>
      <c r="I498" s="78"/>
      <c r="J498" s="78"/>
      <c r="L498" s="78"/>
      <c r="M498" s="78"/>
    </row>
    <row r="499" spans="1:13" ht="15">
      <c r="A499" s="80"/>
      <c r="B499" s="80"/>
      <c r="C499" s="77"/>
      <c r="D499" s="77"/>
      <c r="E499" s="77"/>
      <c r="F499" s="77"/>
      <c r="G499" s="125"/>
      <c r="H499" s="77"/>
      <c r="I499" s="78"/>
      <c r="J499" s="78"/>
      <c r="L499" s="78"/>
      <c r="M499" s="78"/>
    </row>
    <row r="500" spans="1:13" ht="14.25">
      <c r="A500" s="110"/>
      <c r="B500" s="110"/>
      <c r="C500" s="107"/>
      <c r="D500" s="107"/>
      <c r="E500" s="107"/>
      <c r="F500" s="107"/>
      <c r="G500" s="107"/>
      <c r="H500" s="107"/>
      <c r="I500" s="111"/>
      <c r="J500" s="111"/>
      <c r="L500" s="111"/>
      <c r="M500" s="111"/>
    </row>
    <row r="501" spans="1:13" ht="14.25">
      <c r="A501" s="110"/>
      <c r="B501" s="110"/>
      <c r="C501" s="107"/>
      <c r="D501" s="107"/>
      <c r="E501" s="107"/>
      <c r="F501" s="107"/>
      <c r="G501" s="107"/>
      <c r="H501" s="107"/>
      <c r="I501" s="111"/>
      <c r="J501" s="111"/>
      <c r="L501" s="111"/>
      <c r="M501" s="111"/>
    </row>
    <row r="502" spans="1:13" ht="15">
      <c r="A502" s="79"/>
      <c r="B502" s="79"/>
      <c r="C502" s="77"/>
      <c r="D502" s="77"/>
      <c r="E502" s="77"/>
      <c r="F502" s="77"/>
      <c r="G502" s="77"/>
      <c r="H502" s="77"/>
      <c r="I502" s="78"/>
      <c r="J502" s="78"/>
      <c r="L502" s="78"/>
      <c r="M502" s="78"/>
    </row>
    <row r="503" spans="1:13" ht="15">
      <c r="A503" s="79"/>
      <c r="B503" s="79"/>
      <c r="C503" s="77"/>
      <c r="D503" s="77"/>
      <c r="E503" s="77"/>
      <c r="F503" s="77"/>
      <c r="G503" s="77"/>
      <c r="H503" s="77"/>
      <c r="I503" s="78"/>
      <c r="J503" s="78"/>
      <c r="L503" s="78"/>
      <c r="M503" s="78"/>
    </row>
    <row r="504" spans="1:13" ht="15">
      <c r="A504" s="80"/>
      <c r="B504" s="80"/>
      <c r="C504" s="77"/>
      <c r="D504" s="77"/>
      <c r="E504" s="77"/>
      <c r="F504" s="77"/>
      <c r="G504" s="77"/>
      <c r="H504" s="77"/>
      <c r="I504" s="78"/>
      <c r="J504" s="78"/>
      <c r="L504" s="78"/>
      <c r="M504" s="78"/>
    </row>
    <row r="505" spans="1:13" ht="14.25">
      <c r="A505" s="76"/>
      <c r="B505" s="76"/>
      <c r="C505" s="107"/>
      <c r="D505" s="107"/>
      <c r="E505" s="107"/>
      <c r="F505" s="107"/>
      <c r="G505" s="126"/>
      <c r="H505" s="107"/>
      <c r="I505" s="111"/>
      <c r="J505" s="111"/>
      <c r="L505" s="111"/>
      <c r="M505" s="111"/>
    </row>
    <row r="506" spans="1:13" ht="14.25">
      <c r="A506" s="76"/>
      <c r="B506" s="76"/>
      <c r="C506" s="107"/>
      <c r="D506" s="107"/>
      <c r="E506" s="107"/>
      <c r="F506" s="107"/>
      <c r="G506" s="107"/>
      <c r="H506" s="107"/>
      <c r="I506" s="111"/>
      <c r="J506" s="111"/>
      <c r="L506" s="111"/>
      <c r="M506" s="111"/>
    </row>
    <row r="507" spans="1:13" ht="14.25">
      <c r="A507" s="76"/>
      <c r="B507" s="76"/>
      <c r="C507" s="107"/>
      <c r="D507" s="107"/>
      <c r="E507" s="107"/>
      <c r="F507" s="107"/>
      <c r="G507" s="107"/>
      <c r="H507" s="107"/>
      <c r="I507" s="111"/>
      <c r="J507" s="111"/>
      <c r="L507" s="111"/>
      <c r="M507" s="111"/>
    </row>
    <row r="508" spans="1:13" ht="15">
      <c r="A508" s="79"/>
      <c r="B508" s="79"/>
      <c r="C508" s="77"/>
      <c r="D508" s="77"/>
      <c r="E508" s="77"/>
      <c r="F508" s="77"/>
      <c r="G508" s="77"/>
      <c r="H508" s="77"/>
      <c r="I508" s="78"/>
      <c r="J508" s="78"/>
      <c r="L508" s="78"/>
      <c r="M508" s="78"/>
    </row>
    <row r="509" spans="1:13" ht="15">
      <c r="A509" s="80"/>
      <c r="B509" s="80"/>
      <c r="C509" s="77"/>
      <c r="D509" s="77"/>
      <c r="E509" s="77"/>
      <c r="F509" s="77"/>
      <c r="G509" s="77"/>
      <c r="H509" s="77"/>
      <c r="I509" s="78"/>
      <c r="J509" s="78"/>
      <c r="L509" s="78"/>
      <c r="M509" s="78"/>
    </row>
    <row r="510" spans="1:13" ht="15">
      <c r="A510" s="81"/>
      <c r="B510" s="81"/>
      <c r="C510" s="77"/>
      <c r="D510" s="77"/>
      <c r="E510" s="77"/>
      <c r="F510" s="77"/>
      <c r="G510" s="77"/>
      <c r="H510" s="77"/>
      <c r="I510" s="78"/>
      <c r="J510" s="78"/>
      <c r="L510" s="78"/>
      <c r="M510" s="78"/>
    </row>
    <row r="511" spans="1:13" ht="15">
      <c r="A511" s="81"/>
      <c r="B511" s="81"/>
      <c r="C511" s="77"/>
      <c r="D511" s="77"/>
      <c r="E511" s="77"/>
      <c r="F511" s="77"/>
      <c r="G511" s="77"/>
      <c r="H511" s="77"/>
      <c r="I511" s="78"/>
      <c r="J511" s="78"/>
      <c r="L511" s="78"/>
      <c r="M511" s="78"/>
    </row>
    <row r="512" spans="1:13" ht="15">
      <c r="A512" s="81"/>
      <c r="B512" s="81"/>
      <c r="C512" s="77"/>
      <c r="D512" s="77"/>
      <c r="E512" s="77"/>
      <c r="F512" s="77"/>
      <c r="G512" s="77"/>
      <c r="H512" s="77"/>
      <c r="I512" s="78"/>
      <c r="J512" s="78"/>
      <c r="L512" s="78"/>
      <c r="M512" s="78"/>
    </row>
    <row r="513" spans="1:13" ht="15">
      <c r="A513" s="112"/>
      <c r="B513" s="112"/>
      <c r="C513" s="77"/>
      <c r="D513" s="77"/>
      <c r="E513" s="77"/>
      <c r="F513" s="77"/>
      <c r="G513" s="77"/>
      <c r="H513" s="77"/>
      <c r="I513" s="78"/>
      <c r="J513" s="78"/>
      <c r="L513" s="78"/>
      <c r="M513" s="78"/>
    </row>
    <row r="514" spans="1:13" ht="15">
      <c r="A514" s="81"/>
      <c r="B514" s="81"/>
      <c r="C514" s="77"/>
      <c r="D514" s="77"/>
      <c r="E514" s="77"/>
      <c r="F514" s="77"/>
      <c r="G514" s="77"/>
      <c r="H514" s="77"/>
      <c r="I514" s="78"/>
      <c r="J514" s="78"/>
      <c r="L514" s="78"/>
      <c r="M514" s="78"/>
    </row>
    <row r="515" spans="1:13" ht="15">
      <c r="A515" s="81"/>
      <c r="B515" s="81"/>
      <c r="C515" s="77"/>
      <c r="D515" s="77"/>
      <c r="E515" s="77"/>
      <c r="F515" s="77"/>
      <c r="G515" s="77"/>
      <c r="H515" s="77"/>
      <c r="I515" s="78"/>
      <c r="J515" s="78"/>
      <c r="L515" s="78"/>
      <c r="M515" s="78"/>
    </row>
    <row r="516" spans="1:13" ht="15">
      <c r="A516" s="81"/>
      <c r="B516" s="81"/>
      <c r="C516" s="77"/>
      <c r="D516" s="77"/>
      <c r="E516" s="77"/>
      <c r="F516" s="77"/>
      <c r="G516" s="77"/>
      <c r="H516" s="77"/>
      <c r="I516" s="78"/>
      <c r="J516" s="78"/>
      <c r="L516" s="78"/>
      <c r="M516" s="78"/>
    </row>
    <row r="517" spans="1:13" s="4" customFormat="1" ht="15">
      <c r="A517" s="76"/>
      <c r="B517" s="76"/>
      <c r="C517" s="77"/>
      <c r="D517" s="77"/>
      <c r="E517" s="77"/>
      <c r="F517" s="77"/>
      <c r="G517" s="77"/>
      <c r="H517" s="77"/>
      <c r="I517" s="78"/>
      <c r="J517" s="78"/>
      <c r="L517" s="78"/>
      <c r="M517" s="78"/>
    </row>
    <row r="518" spans="1:13" s="4" customFormat="1" ht="15">
      <c r="A518" s="79"/>
      <c r="B518" s="79"/>
      <c r="C518" s="77"/>
      <c r="D518" s="77"/>
      <c r="E518" s="77"/>
      <c r="F518" s="77"/>
      <c r="G518" s="127"/>
      <c r="H518" s="77"/>
      <c r="I518" s="78"/>
      <c r="J518" s="78"/>
      <c r="L518" s="78"/>
      <c r="M518" s="78"/>
    </row>
    <row r="519" spans="1:13" s="4" customFormat="1" ht="15">
      <c r="A519" s="80"/>
      <c r="B519" s="80"/>
      <c r="C519" s="77"/>
      <c r="D519" s="77"/>
      <c r="E519" s="77"/>
      <c r="F519" s="77"/>
      <c r="G519" s="77"/>
      <c r="H519" s="77"/>
      <c r="I519" s="78"/>
      <c r="J519" s="78"/>
      <c r="L519" s="78"/>
      <c r="M519" s="78"/>
    </row>
    <row r="520" spans="1:13" s="4" customFormat="1" ht="15">
      <c r="A520" s="81"/>
      <c r="B520" s="81"/>
      <c r="C520" s="77"/>
      <c r="D520" s="77"/>
      <c r="E520" s="77"/>
      <c r="F520" s="77"/>
      <c r="G520" s="77"/>
      <c r="H520" s="77"/>
      <c r="I520" s="78"/>
      <c r="J520" s="78"/>
      <c r="L520" s="78"/>
      <c r="M520" s="78"/>
    </row>
    <row r="521" spans="1:13" s="4" customFormat="1" ht="15">
      <c r="A521" s="81"/>
      <c r="B521" s="81"/>
      <c r="C521" s="77"/>
      <c r="D521" s="77"/>
      <c r="E521" s="77"/>
      <c r="F521" s="77"/>
      <c r="G521" s="77"/>
      <c r="H521" s="77"/>
      <c r="I521" s="78"/>
      <c r="J521" s="78"/>
      <c r="L521" s="78"/>
      <c r="M521" s="78"/>
    </row>
    <row r="522" spans="1:13" s="4" customFormat="1" ht="15">
      <c r="A522" s="81"/>
      <c r="B522" s="81"/>
      <c r="C522" s="77"/>
      <c r="D522" s="77"/>
      <c r="E522" s="77"/>
      <c r="F522" s="77"/>
      <c r="G522" s="77"/>
      <c r="H522" s="77"/>
      <c r="I522" s="78"/>
      <c r="J522" s="78"/>
      <c r="L522" s="78"/>
      <c r="M522" s="78"/>
    </row>
    <row r="523" spans="1:13" ht="15">
      <c r="A523" s="83"/>
      <c r="B523" s="83"/>
      <c r="C523" s="83"/>
      <c r="D523" s="83"/>
      <c r="E523" s="128"/>
      <c r="F523" s="128"/>
      <c r="G523" s="83"/>
      <c r="H523" s="83"/>
      <c r="I523" s="129"/>
      <c r="J523" s="129"/>
      <c r="L523" s="129"/>
      <c r="M523" s="129"/>
    </row>
    <row r="524" spans="1:13" ht="15">
      <c r="A524" s="83"/>
      <c r="B524" s="83"/>
      <c r="C524" s="83"/>
      <c r="D524" s="83"/>
      <c r="E524" s="128"/>
      <c r="F524" s="128"/>
      <c r="G524" s="83"/>
      <c r="H524" s="83"/>
      <c r="I524" s="129"/>
      <c r="J524" s="129"/>
      <c r="L524" s="129"/>
      <c r="M524" s="129"/>
    </row>
    <row r="525" spans="1:13" ht="15">
      <c r="A525" s="83"/>
      <c r="B525" s="83"/>
      <c r="C525" s="83"/>
      <c r="D525" s="83"/>
      <c r="E525" s="128"/>
      <c r="F525" s="128"/>
      <c r="G525" s="83"/>
      <c r="H525" s="83"/>
      <c r="I525" s="130"/>
      <c r="J525" s="130"/>
      <c r="L525" s="130"/>
      <c r="M525" s="130"/>
    </row>
    <row r="526" spans="1:13" ht="15">
      <c r="A526" s="83"/>
      <c r="B526" s="83"/>
      <c r="C526" s="83"/>
      <c r="D526" s="83"/>
      <c r="E526" s="128"/>
      <c r="F526" s="128"/>
      <c r="G526" s="83"/>
      <c r="H526" s="83"/>
      <c r="I526" s="129"/>
      <c r="J526" s="129"/>
      <c r="L526" s="129"/>
      <c r="M526" s="129"/>
    </row>
    <row r="527" spans="1:13" ht="15">
      <c r="A527" s="83"/>
      <c r="B527" s="83"/>
      <c r="C527" s="83"/>
      <c r="D527" s="83"/>
      <c r="E527" s="128"/>
      <c r="F527" s="128"/>
      <c r="G527" s="83"/>
      <c r="H527" s="83"/>
      <c r="I527" s="129"/>
      <c r="J527" s="129"/>
      <c r="L527" s="129"/>
      <c r="M527" s="129"/>
    </row>
    <row r="528" spans="1:13" ht="15">
      <c r="A528" s="83"/>
      <c r="B528" s="83"/>
      <c r="C528" s="83"/>
      <c r="D528" s="83"/>
      <c r="E528" s="128"/>
      <c r="F528" s="128"/>
      <c r="G528" s="83"/>
      <c r="H528" s="83"/>
      <c r="I528" s="129"/>
      <c r="J528" s="129"/>
      <c r="L528" s="129"/>
      <c r="M528" s="129"/>
    </row>
    <row r="529" spans="1:13" ht="12.75">
      <c r="A529" s="84"/>
      <c r="B529" s="84"/>
      <c r="C529" s="84"/>
      <c r="D529" s="84"/>
      <c r="E529" s="131"/>
      <c r="F529" s="131"/>
      <c r="G529" s="84"/>
      <c r="H529" s="84"/>
      <c r="I529" s="52"/>
      <c r="J529" s="52"/>
      <c r="L529" s="52"/>
      <c r="M529" s="52"/>
    </row>
    <row r="530" spans="1:13" ht="12.75">
      <c r="A530" s="84"/>
      <c r="B530" s="84"/>
      <c r="C530" s="84"/>
      <c r="D530" s="84"/>
      <c r="E530" s="131"/>
      <c r="F530" s="131"/>
      <c r="G530" s="84"/>
      <c r="H530" s="84"/>
      <c r="I530" s="52"/>
      <c r="J530" s="52"/>
      <c r="L530" s="52"/>
      <c r="M530" s="52"/>
    </row>
    <row r="531" spans="1:13" ht="12.75">
      <c r="A531" s="84"/>
      <c r="B531" s="84"/>
      <c r="C531" s="84"/>
      <c r="D531" s="84"/>
      <c r="E531" s="131"/>
      <c r="F531" s="131"/>
      <c r="G531" s="84"/>
      <c r="H531" s="84"/>
      <c r="I531" s="52"/>
      <c r="J531" s="52"/>
      <c r="L531" s="52"/>
      <c r="M531" s="52"/>
    </row>
    <row r="532" spans="1:13" ht="12.75">
      <c r="A532" s="84"/>
      <c r="B532" s="84"/>
      <c r="C532" s="84"/>
      <c r="D532" s="84"/>
      <c r="E532" s="131"/>
      <c r="F532" s="131"/>
      <c r="G532" s="84"/>
      <c r="H532" s="84"/>
      <c r="I532" s="52"/>
      <c r="J532" s="52"/>
      <c r="L532" s="52"/>
      <c r="M532" s="52"/>
    </row>
    <row r="533" spans="1:13" ht="12.75">
      <c r="A533" s="84"/>
      <c r="B533" s="84"/>
      <c r="C533" s="84"/>
      <c r="D533" s="84"/>
      <c r="E533" s="131"/>
      <c r="F533" s="131"/>
      <c r="G533" s="84"/>
      <c r="H533" s="84"/>
      <c r="I533" s="52"/>
      <c r="J533" s="52"/>
      <c r="L533" s="52"/>
      <c r="M533" s="52"/>
    </row>
    <row r="534" spans="1:13" ht="12.75">
      <c r="A534" s="84"/>
      <c r="B534" s="84"/>
      <c r="C534" s="84"/>
      <c r="D534" s="84"/>
      <c r="E534" s="131"/>
      <c r="F534" s="131"/>
      <c r="G534" s="84"/>
      <c r="H534" s="84"/>
      <c r="I534" s="52"/>
      <c r="J534" s="52"/>
      <c r="L534" s="52"/>
      <c r="M534" s="52"/>
    </row>
    <row r="535" spans="1:13" ht="12.75">
      <c r="A535" s="84"/>
      <c r="B535" s="84"/>
      <c r="C535" s="84"/>
      <c r="D535" s="84"/>
      <c r="E535" s="131"/>
      <c r="F535" s="131"/>
      <c r="G535" s="84"/>
      <c r="H535" s="84"/>
      <c r="I535" s="52"/>
      <c r="J535" s="52"/>
      <c r="L535" s="52"/>
      <c r="M535" s="52"/>
    </row>
    <row r="536" spans="1:13" ht="12.75">
      <c r="A536" s="84"/>
      <c r="B536" s="84"/>
      <c r="C536" s="84"/>
      <c r="D536" s="84"/>
      <c r="E536" s="131"/>
      <c r="F536" s="131"/>
      <c r="G536" s="84"/>
      <c r="H536" s="84"/>
      <c r="I536" s="52"/>
      <c r="J536" s="52"/>
      <c r="L536" s="52"/>
      <c r="M536" s="52"/>
    </row>
    <row r="537" spans="1:13" ht="12.75">
      <c r="A537" s="84"/>
      <c r="B537" s="84"/>
      <c r="C537" s="84"/>
      <c r="D537" s="84"/>
      <c r="E537" s="131"/>
      <c r="F537" s="131"/>
      <c r="G537" s="84"/>
      <c r="H537" s="84"/>
      <c r="I537" s="52"/>
      <c r="J537" s="52"/>
      <c r="L537" s="52"/>
      <c r="M537" s="52"/>
    </row>
    <row r="538" spans="1:13" ht="12.75">
      <c r="A538" s="84"/>
      <c r="B538" s="84"/>
      <c r="C538" s="84"/>
      <c r="D538" s="84"/>
      <c r="E538" s="131"/>
      <c r="F538" s="131"/>
      <c r="G538" s="84"/>
      <c r="H538" s="84"/>
      <c r="I538" s="52"/>
      <c r="J538" s="52"/>
      <c r="L538" s="52"/>
      <c r="M538" s="52"/>
    </row>
    <row r="539" spans="1:13" ht="12.75">
      <c r="A539" s="84"/>
      <c r="B539" s="84"/>
      <c r="C539" s="84"/>
      <c r="D539" s="84"/>
      <c r="E539" s="131"/>
      <c r="F539" s="131"/>
      <c r="G539" s="84"/>
      <c r="H539" s="84"/>
      <c r="I539" s="52"/>
      <c r="J539" s="52"/>
      <c r="L539" s="52"/>
      <c r="M539" s="52"/>
    </row>
    <row r="540" spans="1:13" ht="12.75">
      <c r="A540" s="84"/>
      <c r="B540" s="84"/>
      <c r="C540" s="84"/>
      <c r="D540" s="84"/>
      <c r="E540" s="131"/>
      <c r="F540" s="131"/>
      <c r="G540" s="84"/>
      <c r="H540" s="84"/>
      <c r="I540" s="52"/>
      <c r="J540" s="52"/>
      <c r="L540" s="52"/>
      <c r="M540" s="52"/>
    </row>
    <row r="541" spans="1:13" ht="12.75">
      <c r="A541" s="84"/>
      <c r="B541" s="84"/>
      <c r="C541" s="84"/>
      <c r="D541" s="84"/>
      <c r="E541" s="131"/>
      <c r="F541" s="131"/>
      <c r="G541" s="84"/>
      <c r="H541" s="84"/>
      <c r="I541" s="52"/>
      <c r="J541" s="52"/>
      <c r="L541" s="52"/>
      <c r="M541" s="52"/>
    </row>
    <row r="542" spans="1:13" ht="12.75">
      <c r="A542" s="84"/>
      <c r="B542" s="84"/>
      <c r="C542" s="84"/>
      <c r="D542" s="84"/>
      <c r="E542" s="131"/>
      <c r="F542" s="131"/>
      <c r="G542" s="84"/>
      <c r="H542" s="84"/>
      <c r="I542" s="52"/>
      <c r="J542" s="52"/>
      <c r="L542" s="52"/>
      <c r="M542" s="52"/>
    </row>
    <row r="543" spans="1:13" ht="12.75">
      <c r="A543" s="84"/>
      <c r="B543" s="84"/>
      <c r="C543" s="84"/>
      <c r="D543" s="84"/>
      <c r="E543" s="131"/>
      <c r="F543" s="131"/>
      <c r="G543" s="84"/>
      <c r="H543" s="84"/>
      <c r="I543" s="52"/>
      <c r="J543" s="52"/>
      <c r="L543" s="52"/>
      <c r="M543" s="52"/>
    </row>
    <row r="544" spans="1:13" ht="12.75">
      <c r="A544" s="84"/>
      <c r="B544" s="84"/>
      <c r="C544" s="84"/>
      <c r="D544" s="84"/>
      <c r="E544" s="131"/>
      <c r="F544" s="131"/>
      <c r="G544" s="84"/>
      <c r="H544" s="84"/>
      <c r="I544" s="52"/>
      <c r="J544" s="52"/>
      <c r="L544" s="52"/>
      <c r="M544" s="52"/>
    </row>
    <row r="545" spans="1:13" ht="12.75">
      <c r="A545" s="84"/>
      <c r="B545" s="84"/>
      <c r="C545" s="84"/>
      <c r="D545" s="84"/>
      <c r="E545" s="131"/>
      <c r="F545" s="131"/>
      <c r="G545" s="84"/>
      <c r="H545" s="84"/>
      <c r="I545" s="52"/>
      <c r="J545" s="52"/>
      <c r="L545" s="52"/>
      <c r="M545" s="52"/>
    </row>
    <row r="546" spans="1:13" ht="12.75">
      <c r="A546" s="84"/>
      <c r="B546" s="84"/>
      <c r="C546" s="84"/>
      <c r="D546" s="84"/>
      <c r="E546" s="131"/>
      <c r="F546" s="131"/>
      <c r="G546" s="84"/>
      <c r="H546" s="84"/>
      <c r="I546" s="52"/>
      <c r="J546" s="52"/>
      <c r="L546" s="52"/>
      <c r="M546" s="52"/>
    </row>
    <row r="547" spans="1:13" ht="12.75">
      <c r="A547" s="84"/>
      <c r="B547" s="84"/>
      <c r="C547" s="84"/>
      <c r="D547" s="84"/>
      <c r="E547" s="131"/>
      <c r="F547" s="131"/>
      <c r="G547" s="84"/>
      <c r="H547" s="84"/>
      <c r="I547" s="52"/>
      <c r="J547" s="52"/>
      <c r="L547" s="52"/>
      <c r="M547" s="52"/>
    </row>
    <row r="548" spans="1:13" ht="12.75">
      <c r="A548" s="84"/>
      <c r="B548" s="84"/>
      <c r="C548" s="84"/>
      <c r="D548" s="84"/>
      <c r="E548" s="131"/>
      <c r="F548" s="131"/>
      <c r="G548" s="84"/>
      <c r="H548" s="84"/>
      <c r="I548" s="52"/>
      <c r="J548" s="52"/>
      <c r="L548" s="52"/>
      <c r="M548" s="52"/>
    </row>
    <row r="549" spans="1:13" ht="12.75">
      <c r="A549" s="84"/>
      <c r="B549" s="84"/>
      <c r="C549" s="84"/>
      <c r="D549" s="84"/>
      <c r="E549" s="131"/>
      <c r="F549" s="131"/>
      <c r="G549" s="84"/>
      <c r="H549" s="84"/>
      <c r="I549" s="52"/>
      <c r="J549" s="52"/>
      <c r="L549" s="52"/>
      <c r="M549" s="52"/>
    </row>
    <row r="550" spans="1:13" ht="12.75">
      <c r="A550" s="84"/>
      <c r="B550" s="84"/>
      <c r="C550" s="84"/>
      <c r="D550" s="84"/>
      <c r="E550" s="131"/>
      <c r="F550" s="131"/>
      <c r="G550" s="84"/>
      <c r="H550" s="84"/>
      <c r="I550" s="52"/>
      <c r="J550" s="52"/>
      <c r="L550" s="52"/>
      <c r="M550" s="52"/>
    </row>
    <row r="551" spans="1:13" ht="12.75">
      <c r="A551" s="84"/>
      <c r="B551" s="84"/>
      <c r="C551" s="84"/>
      <c r="D551" s="84"/>
      <c r="E551" s="131"/>
      <c r="F551" s="131"/>
      <c r="G551" s="84"/>
      <c r="H551" s="84"/>
      <c r="I551" s="52"/>
      <c r="J551" s="52"/>
      <c r="L551" s="52"/>
      <c r="M551" s="52"/>
    </row>
    <row r="552" spans="1:13" ht="12.75">
      <c r="A552" s="84"/>
      <c r="B552" s="84"/>
      <c r="C552" s="84"/>
      <c r="D552" s="84"/>
      <c r="E552" s="131"/>
      <c r="F552" s="131"/>
      <c r="G552" s="84"/>
      <c r="H552" s="84"/>
      <c r="I552" s="52"/>
      <c r="J552" s="52"/>
      <c r="L552" s="52"/>
      <c r="M552" s="52"/>
    </row>
    <row r="553" spans="1:13" ht="12.75">
      <c r="A553" s="4"/>
      <c r="B553" s="4"/>
      <c r="E553" s="132"/>
      <c r="F553" s="132"/>
      <c r="G553" s="4"/>
      <c r="H553" s="4"/>
      <c r="I553" s="133"/>
      <c r="J553" s="133"/>
      <c r="L553" s="133"/>
      <c r="M553" s="133"/>
    </row>
    <row r="554" spans="1:13" ht="12.75">
      <c r="A554" s="4"/>
      <c r="B554" s="4"/>
      <c r="E554" s="132"/>
      <c r="F554" s="132"/>
      <c r="G554" s="4"/>
      <c r="H554" s="4"/>
      <c r="I554" s="133"/>
      <c r="J554" s="133"/>
      <c r="L554" s="133"/>
      <c r="M554" s="133"/>
    </row>
    <row r="555" spans="1:13" ht="12.75">
      <c r="A555" s="4"/>
      <c r="B555" s="4"/>
      <c r="E555" s="132"/>
      <c r="F555" s="132"/>
      <c r="G555" s="4"/>
      <c r="H555" s="4"/>
      <c r="I555" s="133"/>
      <c r="J555" s="133"/>
      <c r="L555" s="133"/>
      <c r="M555" s="133"/>
    </row>
  </sheetData>
  <sheetProtection/>
  <mergeCells count="16">
    <mergeCell ref="E2:J2"/>
    <mergeCell ref="E3:K3"/>
    <mergeCell ref="E4:L4"/>
    <mergeCell ref="E5:K5"/>
    <mergeCell ref="E6:J6"/>
    <mergeCell ref="E15:X15"/>
    <mergeCell ref="E16:X16"/>
    <mergeCell ref="E17:X17"/>
    <mergeCell ref="E18:X18"/>
    <mergeCell ref="E19:J19"/>
    <mergeCell ref="A20:X20"/>
    <mergeCell ref="A22:A23"/>
    <mergeCell ref="C22:H22"/>
    <mergeCell ref="I22:K22"/>
    <mergeCell ref="O22:P22"/>
    <mergeCell ref="Q22:R22"/>
  </mergeCells>
  <printOptions/>
  <pageMargins left="0.2362204724409449" right="0.2362204724409449" top="0.7480314960629921" bottom="0.7480314960629921" header="0.31496062992125984" footer="0.31496062992125984"/>
  <pageSetup firstPageNumber="127" useFirstPageNumber="1" horizontalDpi="600" verticalDpi="600" orientation="portrait" paperSize="9" scale="67" r:id="rId1"/>
  <rowBreaks count="3" manualBreakCount="3">
    <brk id="100" max="25" man="1"/>
    <brk id="200" max="25" man="1"/>
    <brk id="2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K22"/>
  <sheetViews>
    <sheetView zoomScalePageLayoutView="0" workbookViewId="0" topLeftCell="A6">
      <selection activeCell="Q14" sqref="Q14"/>
    </sheetView>
  </sheetViews>
  <sheetFormatPr defaultColWidth="9.00390625" defaultRowHeight="12.75"/>
  <cols>
    <col min="1" max="1" width="4.125" style="0" customWidth="1"/>
    <col min="2" max="2" width="38.125" style="0" customWidth="1"/>
    <col min="3" max="3" width="7.625" style="0" customWidth="1"/>
    <col min="4" max="4" width="6.375" style="0" customWidth="1"/>
    <col min="5" max="5" width="6.75390625" style="0" customWidth="1"/>
    <col min="6" max="6" width="12.25390625" style="0" customWidth="1"/>
    <col min="7" max="7" width="6.125" style="0" customWidth="1"/>
    <col min="8" max="8" width="6.625" style="0" hidden="1" customWidth="1"/>
    <col min="9" max="9" width="10.625" style="0" customWidth="1"/>
    <col min="10" max="10" width="12.125" style="0" customWidth="1"/>
  </cols>
  <sheetData>
    <row r="1" spans="3:11" ht="12.75" hidden="1">
      <c r="C1" s="551" t="s">
        <v>406</v>
      </c>
      <c r="D1" s="552"/>
      <c r="E1" s="552"/>
      <c r="F1" s="552"/>
      <c r="G1" s="552"/>
      <c r="H1" s="552"/>
      <c r="I1" s="552"/>
      <c r="J1" s="8"/>
      <c r="K1" s="8"/>
    </row>
    <row r="2" spans="3:11" ht="12.75" customHeight="1" hidden="1">
      <c r="C2" s="553" t="s">
        <v>206</v>
      </c>
      <c r="D2" s="554"/>
      <c r="E2" s="554"/>
      <c r="F2" s="554"/>
      <c r="G2" s="554"/>
      <c r="H2" s="554"/>
      <c r="I2" s="554"/>
      <c r="J2" s="554"/>
      <c r="K2" s="8"/>
    </row>
    <row r="3" spans="3:11" ht="12.75" hidden="1">
      <c r="C3" s="551" t="s">
        <v>409</v>
      </c>
      <c r="D3" s="555"/>
      <c r="E3" s="555"/>
      <c r="F3" s="555"/>
      <c r="G3" s="555"/>
      <c r="H3" s="555"/>
      <c r="I3" s="555"/>
      <c r="J3" s="555"/>
      <c r="K3" s="8"/>
    </row>
    <row r="4" spans="3:11" ht="12.75" hidden="1">
      <c r="C4" s="551" t="s">
        <v>426</v>
      </c>
      <c r="D4" s="555"/>
      <c r="E4" s="555"/>
      <c r="F4" s="555"/>
      <c r="G4" s="555"/>
      <c r="H4" s="555"/>
      <c r="I4" s="555"/>
      <c r="J4" s="555"/>
      <c r="K4" s="8"/>
    </row>
    <row r="5" spans="3:11" ht="12.75" hidden="1">
      <c r="C5" s="162"/>
      <c r="D5" s="162"/>
      <c r="E5" s="162"/>
      <c r="F5" s="162"/>
      <c r="G5" s="162"/>
      <c r="H5" s="162"/>
      <c r="I5" s="162"/>
      <c r="J5" s="162"/>
      <c r="K5" s="162"/>
    </row>
    <row r="6" spans="3:11" ht="12.75">
      <c r="C6" s="560" t="s">
        <v>616</v>
      </c>
      <c r="D6" s="560"/>
      <c r="E6" s="560"/>
      <c r="F6" s="560"/>
      <c r="G6" s="560"/>
      <c r="H6" s="560"/>
      <c r="I6" s="560"/>
      <c r="J6" s="535"/>
      <c r="K6" s="162"/>
    </row>
    <row r="7" spans="3:11" ht="11.25" customHeight="1">
      <c r="C7" s="560" t="s">
        <v>456</v>
      </c>
      <c r="D7" s="560"/>
      <c r="E7" s="560"/>
      <c r="F7" s="560"/>
      <c r="G7" s="560"/>
      <c r="H7" s="560"/>
      <c r="I7" s="560"/>
      <c r="J7" s="535"/>
      <c r="K7" s="162"/>
    </row>
    <row r="8" spans="2:11" ht="11.25" customHeight="1">
      <c r="B8" s="292"/>
      <c r="C8" s="560" t="s">
        <v>432</v>
      </c>
      <c r="D8" s="560"/>
      <c r="E8" s="560"/>
      <c r="F8" s="560"/>
      <c r="G8" s="534"/>
      <c r="H8" s="534"/>
      <c r="I8" s="534"/>
      <c r="J8" s="535"/>
      <c r="K8" s="162"/>
    </row>
    <row r="9" spans="3:11" ht="12.75">
      <c r="C9" s="561" t="s">
        <v>607</v>
      </c>
      <c r="D9" s="562"/>
      <c r="E9" s="562"/>
      <c r="F9" s="562"/>
      <c r="G9" s="562"/>
      <c r="H9" s="562"/>
      <c r="I9" s="562"/>
      <c r="J9" s="535"/>
      <c r="K9" s="162"/>
    </row>
    <row r="10" ht="12.75">
      <c r="A10" s="40"/>
    </row>
    <row r="11" spans="1:10" ht="35.25" customHeight="1">
      <c r="A11" s="557" t="s">
        <v>619</v>
      </c>
      <c r="B11" s="557"/>
      <c r="C11" s="557"/>
      <c r="D11" s="557"/>
      <c r="E11" s="557"/>
      <c r="F11" s="557"/>
      <c r="G11" s="557"/>
      <c r="H11" s="557"/>
      <c r="I11" s="557"/>
      <c r="J11" s="535"/>
    </row>
    <row r="12" ht="12.75">
      <c r="A12" s="40"/>
    </row>
    <row r="13" spans="1:10" ht="12.75" customHeight="1">
      <c r="A13" s="558" t="s">
        <v>121</v>
      </c>
      <c r="B13" s="559" t="s">
        <v>113</v>
      </c>
      <c r="C13" s="558" t="s">
        <v>457</v>
      </c>
      <c r="D13" s="558"/>
      <c r="E13" s="558"/>
      <c r="F13" s="558"/>
      <c r="G13" s="558"/>
      <c r="H13" s="558"/>
      <c r="I13" s="558"/>
      <c r="J13" s="544"/>
    </row>
    <row r="14" spans="1:10" ht="57" customHeight="1">
      <c r="A14" s="558"/>
      <c r="B14" s="559"/>
      <c r="C14" s="57" t="s">
        <v>116</v>
      </c>
      <c r="D14" s="57" t="s">
        <v>458</v>
      </c>
      <c r="E14" s="57" t="s">
        <v>462</v>
      </c>
      <c r="F14" s="57" t="s">
        <v>463</v>
      </c>
      <c r="G14" s="57" t="s">
        <v>116</v>
      </c>
      <c r="H14" s="57" t="s">
        <v>119</v>
      </c>
      <c r="I14" s="57" t="s">
        <v>617</v>
      </c>
      <c r="J14" s="58" t="s">
        <v>618</v>
      </c>
    </row>
    <row r="15" spans="1:10" ht="31.5" customHeight="1">
      <c r="A15" s="61">
        <v>1</v>
      </c>
      <c r="B15" s="57">
        <v>2</v>
      </c>
      <c r="C15" s="58">
        <v>3</v>
      </c>
      <c r="D15" s="59" t="s">
        <v>459</v>
      </c>
      <c r="E15" s="59" t="s">
        <v>460</v>
      </c>
      <c r="F15" s="58">
        <v>6</v>
      </c>
      <c r="G15" s="59" t="s">
        <v>461</v>
      </c>
      <c r="H15" s="59" t="s">
        <v>174</v>
      </c>
      <c r="I15" s="167">
        <v>8</v>
      </c>
      <c r="J15" s="507">
        <v>9</v>
      </c>
    </row>
    <row r="16" spans="1:10" ht="99.75" customHeight="1">
      <c r="A16" s="466">
        <v>1</v>
      </c>
      <c r="B16" s="563" t="s">
        <v>566</v>
      </c>
      <c r="C16" s="254">
        <v>950</v>
      </c>
      <c r="D16" s="179" t="s">
        <v>168</v>
      </c>
      <c r="E16" s="179" t="s">
        <v>200</v>
      </c>
      <c r="F16" s="136">
        <v>8900000000</v>
      </c>
      <c r="G16" s="167">
        <v>200</v>
      </c>
      <c r="H16" s="167">
        <v>703.4</v>
      </c>
      <c r="I16" s="167">
        <v>778.37</v>
      </c>
      <c r="J16" s="217">
        <v>865.63</v>
      </c>
    </row>
    <row r="17" spans="1:10" ht="19.5" customHeight="1">
      <c r="A17" s="293"/>
      <c r="B17" s="564"/>
      <c r="C17" s="565" t="s">
        <v>464</v>
      </c>
      <c r="D17" s="566"/>
      <c r="E17" s="566"/>
      <c r="F17" s="566"/>
      <c r="G17" s="567"/>
      <c r="H17" s="167"/>
      <c r="I17" s="314">
        <f>SUM(I16:I16)</f>
        <v>778.37</v>
      </c>
      <c r="J17" s="217">
        <f>J16</f>
        <v>865.63</v>
      </c>
    </row>
    <row r="18" spans="1:10" ht="102.75" customHeight="1">
      <c r="A18" s="188">
        <v>2</v>
      </c>
      <c r="B18" s="326" t="s">
        <v>567</v>
      </c>
      <c r="C18" s="136">
        <v>950</v>
      </c>
      <c r="D18" s="434" t="s">
        <v>191</v>
      </c>
      <c r="E18" s="434" t="s">
        <v>167</v>
      </c>
      <c r="F18" s="433" t="s">
        <v>565</v>
      </c>
      <c r="G18" s="433">
        <v>200</v>
      </c>
      <c r="H18" s="217"/>
      <c r="I18" s="467">
        <v>6061.68</v>
      </c>
      <c r="J18" s="217"/>
    </row>
    <row r="19" spans="1:10" ht="15.75">
      <c r="A19" s="189"/>
      <c r="B19" s="217" t="s">
        <v>234</v>
      </c>
      <c r="C19" s="60"/>
      <c r="D19" s="60"/>
      <c r="E19" s="60"/>
      <c r="F19" s="60"/>
      <c r="G19" s="60"/>
      <c r="H19" s="60"/>
      <c r="I19" s="514">
        <f>I17+I18</f>
        <v>6840.05</v>
      </c>
      <c r="J19" s="432">
        <f>J17+J18</f>
        <v>865.63</v>
      </c>
    </row>
    <row r="20" ht="15.75">
      <c r="A20" s="55"/>
    </row>
    <row r="21" ht="15.75">
      <c r="A21" s="55"/>
    </row>
    <row r="22" ht="15.75">
      <c r="A22" s="55"/>
    </row>
  </sheetData>
  <sheetProtection/>
  <mergeCells count="14">
    <mergeCell ref="C8:J8"/>
    <mergeCell ref="C9:J9"/>
    <mergeCell ref="B16:B17"/>
    <mergeCell ref="C17:G17"/>
    <mergeCell ref="C1:I1"/>
    <mergeCell ref="C2:J2"/>
    <mergeCell ref="C3:J3"/>
    <mergeCell ref="A11:J11"/>
    <mergeCell ref="A13:A14"/>
    <mergeCell ref="C4:J4"/>
    <mergeCell ref="B13:B14"/>
    <mergeCell ref="C13:J13"/>
    <mergeCell ref="C6:J6"/>
    <mergeCell ref="C7:J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B6">
      <selection activeCell="K15" sqref="K15"/>
    </sheetView>
  </sheetViews>
  <sheetFormatPr defaultColWidth="9.00390625" defaultRowHeight="12.75"/>
  <cols>
    <col min="1" max="1" width="4.125" style="0" hidden="1" customWidth="1"/>
    <col min="2" max="2" width="33.375" style="0" customWidth="1"/>
    <col min="3" max="3" width="7.625" style="0" customWidth="1"/>
    <col min="4" max="5" width="6.125" style="0" customWidth="1"/>
    <col min="6" max="6" width="11.875" style="0" customWidth="1"/>
    <col min="7" max="7" width="6.125" style="0" customWidth="1"/>
    <col min="8" max="8" width="6.625" style="0" hidden="1" customWidth="1"/>
    <col min="9" max="9" width="10.875" style="0" customWidth="1"/>
    <col min="10" max="10" width="7.625" style="0" hidden="1" customWidth="1"/>
  </cols>
  <sheetData>
    <row r="1" spans="3:10" ht="12.75" hidden="1">
      <c r="C1" s="551" t="s">
        <v>407</v>
      </c>
      <c r="D1" s="552"/>
      <c r="E1" s="552"/>
      <c r="F1" s="552"/>
      <c r="G1" s="552"/>
      <c r="H1" s="552"/>
      <c r="I1" s="552"/>
      <c r="J1" s="8"/>
    </row>
    <row r="2" spans="3:10" ht="12.75" hidden="1">
      <c r="C2" s="553" t="s">
        <v>206</v>
      </c>
      <c r="D2" s="554"/>
      <c r="E2" s="554"/>
      <c r="F2" s="554"/>
      <c r="G2" s="554"/>
      <c r="H2" s="554"/>
      <c r="I2" s="554"/>
      <c r="J2" s="554"/>
    </row>
    <row r="3" spans="3:10" ht="12.75" hidden="1">
      <c r="C3" s="551" t="s">
        <v>409</v>
      </c>
      <c r="D3" s="555"/>
      <c r="E3" s="555"/>
      <c r="F3" s="555"/>
      <c r="G3" s="555"/>
      <c r="H3" s="555"/>
      <c r="I3" s="555"/>
      <c r="J3" s="555"/>
    </row>
    <row r="4" spans="3:10" ht="12.75" hidden="1">
      <c r="C4" s="556" t="s">
        <v>423</v>
      </c>
      <c r="D4" s="555"/>
      <c r="E4" s="555"/>
      <c r="F4" s="555"/>
      <c r="G4" s="555"/>
      <c r="H4" s="555"/>
      <c r="I4" s="555"/>
      <c r="J4" s="8"/>
    </row>
    <row r="5" ht="12.75" hidden="1"/>
    <row r="6" spans="1:12" ht="12.75">
      <c r="A6" s="40"/>
      <c r="B6" s="40"/>
      <c r="C6" s="560" t="s">
        <v>620</v>
      </c>
      <c r="D6" s="560"/>
      <c r="E6" s="560"/>
      <c r="F6" s="560"/>
      <c r="G6" s="560"/>
      <c r="H6" s="560"/>
      <c r="I6" s="560"/>
      <c r="J6" s="534"/>
      <c r="K6" s="534"/>
      <c r="L6" s="535"/>
    </row>
    <row r="7" spans="1:12" ht="12" customHeight="1">
      <c r="A7" s="40"/>
      <c r="B7" s="40"/>
      <c r="C7" s="560" t="s">
        <v>436</v>
      </c>
      <c r="D7" s="560"/>
      <c r="E7" s="560"/>
      <c r="F7" s="560"/>
      <c r="G7" s="560"/>
      <c r="H7" s="560"/>
      <c r="I7" s="560"/>
      <c r="J7" s="534"/>
      <c r="K7" s="534"/>
      <c r="L7" s="535"/>
    </row>
    <row r="8" spans="1:12" ht="12.75">
      <c r="A8" s="40"/>
      <c r="B8" s="40"/>
      <c r="C8" s="561" t="s">
        <v>435</v>
      </c>
      <c r="D8" s="561"/>
      <c r="E8" s="561"/>
      <c r="F8" s="561"/>
      <c r="G8" s="534"/>
      <c r="H8" s="534"/>
      <c r="I8" s="534"/>
      <c r="J8" s="534"/>
      <c r="K8" s="534"/>
      <c r="L8" s="535"/>
    </row>
    <row r="9" spans="1:12" ht="12.75">
      <c r="A9" s="40"/>
      <c r="B9" s="40"/>
      <c r="C9" s="560" t="s">
        <v>608</v>
      </c>
      <c r="D9" s="534"/>
      <c r="E9" s="534"/>
      <c r="F9" s="534"/>
      <c r="G9" s="534"/>
      <c r="H9" s="534"/>
      <c r="I9" s="534"/>
      <c r="J9" s="534"/>
      <c r="K9" s="534"/>
      <c r="L9" s="535"/>
    </row>
    <row r="10" spans="1:12" ht="36.75" customHeight="1">
      <c r="A10" s="568" t="s">
        <v>621</v>
      </c>
      <c r="B10" s="568"/>
      <c r="C10" s="568"/>
      <c r="D10" s="568"/>
      <c r="E10" s="568"/>
      <c r="F10" s="568"/>
      <c r="G10" s="568"/>
      <c r="H10" s="568"/>
      <c r="I10" s="568"/>
      <c r="J10" s="568"/>
      <c r="K10" s="535"/>
      <c r="L10" s="535"/>
    </row>
    <row r="11" spans="1:10" ht="12.75">
      <c r="A11" s="40"/>
      <c r="B11" s="40"/>
      <c r="C11" s="40"/>
      <c r="D11" s="40"/>
      <c r="E11" s="40"/>
      <c r="F11" s="40"/>
      <c r="G11" s="40"/>
      <c r="H11" s="40"/>
      <c r="I11" s="40" t="s">
        <v>434</v>
      </c>
      <c r="J11" s="40" t="s">
        <v>126</v>
      </c>
    </row>
    <row r="12" spans="1:12" ht="25.5" customHeight="1">
      <c r="A12" s="569" t="s">
        <v>121</v>
      </c>
      <c r="B12" s="573" t="s">
        <v>113</v>
      </c>
      <c r="C12" s="574" t="s">
        <v>114</v>
      </c>
      <c r="D12" s="575"/>
      <c r="E12" s="575"/>
      <c r="F12" s="575"/>
      <c r="G12" s="575"/>
      <c r="H12" s="71"/>
      <c r="I12" s="558" t="s">
        <v>455</v>
      </c>
      <c r="J12" s="558"/>
      <c r="K12" s="544"/>
      <c r="L12" s="544"/>
    </row>
    <row r="13" spans="1:12" ht="25.5">
      <c r="A13" s="572"/>
      <c r="B13" s="573"/>
      <c r="C13" s="57" t="s">
        <v>116</v>
      </c>
      <c r="D13" s="57" t="s">
        <v>458</v>
      </c>
      <c r="E13" s="57" t="s">
        <v>89</v>
      </c>
      <c r="F13" s="57" t="s">
        <v>463</v>
      </c>
      <c r="G13" s="57" t="s">
        <v>116</v>
      </c>
      <c r="H13" s="57" t="s">
        <v>119</v>
      </c>
      <c r="I13" s="471">
        <v>2023</v>
      </c>
      <c r="J13" s="471">
        <v>2021</v>
      </c>
      <c r="K13" s="508">
        <v>2024</v>
      </c>
      <c r="L13" s="302">
        <v>2025</v>
      </c>
    </row>
    <row r="14" spans="1:12" ht="16.5" customHeight="1">
      <c r="A14" s="569">
        <v>1</v>
      </c>
      <c r="B14" s="300">
        <v>1</v>
      </c>
      <c r="C14" s="167">
        <v>2</v>
      </c>
      <c r="D14" s="179" t="s">
        <v>481</v>
      </c>
      <c r="E14" s="179" t="s">
        <v>459</v>
      </c>
      <c r="F14" s="136">
        <v>5</v>
      </c>
      <c r="G14" s="167">
        <v>6</v>
      </c>
      <c r="H14" s="272" t="s">
        <v>174</v>
      </c>
      <c r="I14" s="301">
        <v>7</v>
      </c>
      <c r="J14" s="136">
        <v>968.8</v>
      </c>
      <c r="K14" s="507">
        <v>8</v>
      </c>
      <c r="L14" s="507">
        <v>9</v>
      </c>
    </row>
    <row r="15" spans="1:12" ht="36" customHeight="1">
      <c r="A15" s="570"/>
      <c r="B15" s="267" t="s">
        <v>433</v>
      </c>
      <c r="C15" s="167">
        <v>950</v>
      </c>
      <c r="D15" s="179" t="s">
        <v>201</v>
      </c>
      <c r="E15" s="179" t="s">
        <v>157</v>
      </c>
      <c r="F15" s="136">
        <v>49001140000</v>
      </c>
      <c r="G15" s="167">
        <v>300</v>
      </c>
      <c r="H15" s="167">
        <v>50</v>
      </c>
      <c r="I15" s="190">
        <v>180</v>
      </c>
      <c r="J15" s="134">
        <v>7.5</v>
      </c>
      <c r="K15" s="190">
        <v>148.32</v>
      </c>
      <c r="L15" s="217">
        <v>146.85</v>
      </c>
    </row>
    <row r="16" spans="1:12" ht="12.75">
      <c r="A16" s="571" t="s">
        <v>115</v>
      </c>
      <c r="B16" s="566"/>
      <c r="C16" s="566"/>
      <c r="D16" s="566"/>
      <c r="E16" s="566"/>
      <c r="F16" s="566"/>
      <c r="G16" s="567"/>
      <c r="H16" s="135"/>
      <c r="I16" s="213">
        <f>I15</f>
        <v>180</v>
      </c>
      <c r="J16" s="136">
        <f>J14</f>
        <v>968.8</v>
      </c>
      <c r="K16" s="213">
        <f>K15</f>
        <v>148.32</v>
      </c>
      <c r="L16" s="217">
        <f>L15</f>
        <v>146.85</v>
      </c>
    </row>
    <row r="17" spans="1:10" ht="12.75">
      <c r="A17" s="41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1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1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20.25" customHeight="1">
      <c r="A20" s="41"/>
      <c r="B20" s="40"/>
      <c r="C20" s="40"/>
      <c r="D20" s="40"/>
      <c r="E20" s="40"/>
      <c r="F20" s="40"/>
      <c r="G20" s="40"/>
      <c r="H20" s="40"/>
      <c r="I20" s="40"/>
      <c r="J20" s="40"/>
    </row>
  </sheetData>
  <sheetProtection/>
  <mergeCells count="15">
    <mergeCell ref="A14:A15"/>
    <mergeCell ref="A16:G16"/>
    <mergeCell ref="A12:A13"/>
    <mergeCell ref="B12:B13"/>
    <mergeCell ref="C12:G12"/>
    <mergeCell ref="I12:L12"/>
    <mergeCell ref="A10:L10"/>
    <mergeCell ref="C6:L6"/>
    <mergeCell ref="C7:L7"/>
    <mergeCell ref="C8:L8"/>
    <mergeCell ref="C9:L9"/>
    <mergeCell ref="C1:I1"/>
    <mergeCell ref="C2:J2"/>
    <mergeCell ref="C3:J3"/>
    <mergeCell ref="C4:I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46"/>
  <sheetViews>
    <sheetView zoomScalePageLayoutView="0" workbookViewId="0" topLeftCell="A6">
      <selection activeCell="A15" sqref="A15"/>
    </sheetView>
  </sheetViews>
  <sheetFormatPr defaultColWidth="9.00390625" defaultRowHeight="12.75"/>
  <cols>
    <col min="1" max="1" width="26.00390625" style="0" customWidth="1"/>
    <col min="2" max="2" width="19.75390625" style="0" customWidth="1"/>
    <col min="3" max="3" width="10.875" style="0" customWidth="1"/>
    <col min="4" max="4" width="9.375" style="0" customWidth="1"/>
    <col min="6" max="6" width="11.00390625" style="0" customWidth="1"/>
  </cols>
  <sheetData>
    <row r="1" spans="3:10" ht="12.75" hidden="1">
      <c r="C1" s="551" t="s">
        <v>256</v>
      </c>
      <c r="D1" s="552"/>
      <c r="E1" s="552"/>
      <c r="F1" s="552"/>
      <c r="G1" s="552"/>
      <c r="H1" s="552"/>
      <c r="I1" s="8"/>
      <c r="J1" s="8"/>
    </row>
    <row r="2" spans="3:10" ht="12.75" hidden="1">
      <c r="C2" s="553" t="s">
        <v>206</v>
      </c>
      <c r="D2" s="554"/>
      <c r="E2" s="554"/>
      <c r="F2" s="554"/>
      <c r="G2" s="554"/>
      <c r="H2" s="554"/>
      <c r="I2" s="554"/>
      <c r="J2" s="8"/>
    </row>
    <row r="3" spans="3:10" ht="12.75" hidden="1">
      <c r="C3" s="551" t="s">
        <v>395</v>
      </c>
      <c r="D3" s="555"/>
      <c r="E3" s="555"/>
      <c r="F3" s="555"/>
      <c r="G3" s="555"/>
      <c r="H3" s="555"/>
      <c r="I3" s="555"/>
      <c r="J3" s="555"/>
    </row>
    <row r="4" spans="3:10" ht="12.75" hidden="1">
      <c r="C4" s="551" t="s">
        <v>426</v>
      </c>
      <c r="D4" s="555"/>
      <c r="E4" s="555"/>
      <c r="F4" s="555"/>
      <c r="G4" s="555"/>
      <c r="H4" s="555"/>
      <c r="I4" s="555"/>
      <c r="J4" s="8"/>
    </row>
    <row r="5" spans="3:10" ht="12.75" hidden="1">
      <c r="C5" s="98"/>
      <c r="D5" s="253"/>
      <c r="E5" s="253"/>
      <c r="F5" s="253"/>
      <c r="G5" s="253"/>
      <c r="H5" s="253"/>
      <c r="I5" s="253"/>
      <c r="J5" s="8"/>
    </row>
    <row r="6" spans="1:6" ht="12.75">
      <c r="A6" s="40"/>
      <c r="B6" s="40"/>
      <c r="C6" s="560" t="s">
        <v>622</v>
      </c>
      <c r="D6" s="560"/>
      <c r="E6" s="560"/>
      <c r="F6" s="560"/>
    </row>
    <row r="7" spans="1:6" ht="12.75">
      <c r="A7" s="40"/>
      <c r="B7" s="40"/>
      <c r="C7" s="560" t="s">
        <v>106</v>
      </c>
      <c r="D7" s="560"/>
      <c r="E7" s="560"/>
      <c r="F7" s="560"/>
    </row>
    <row r="8" spans="1:6" ht="11.25" customHeight="1">
      <c r="A8" s="40"/>
      <c r="B8" s="40"/>
      <c r="C8" s="560" t="s">
        <v>431</v>
      </c>
      <c r="D8" s="560"/>
      <c r="E8" s="560"/>
      <c r="F8" s="560"/>
    </row>
    <row r="9" spans="1:6" ht="12.75">
      <c r="A9" s="40"/>
      <c r="B9" s="40"/>
      <c r="C9" s="560" t="s">
        <v>605</v>
      </c>
      <c r="D9" s="560"/>
      <c r="E9" s="560"/>
      <c r="F9" s="560"/>
    </row>
    <row r="10" spans="1:6" ht="12.75">
      <c r="A10" s="40"/>
      <c r="B10" s="40"/>
      <c r="C10" s="580"/>
      <c r="D10" s="580"/>
      <c r="E10" s="580"/>
      <c r="F10" s="580"/>
    </row>
    <row r="11" spans="1:6" ht="12.75">
      <c r="A11" s="576" t="s">
        <v>33</v>
      </c>
      <c r="B11" s="576"/>
      <c r="C11" s="576"/>
      <c r="D11" s="576"/>
      <c r="E11" s="576"/>
      <c r="F11" s="576"/>
    </row>
    <row r="12" spans="1:6" ht="12.75">
      <c r="A12" s="576" t="s">
        <v>591</v>
      </c>
      <c r="B12" s="576"/>
      <c r="C12" s="576"/>
      <c r="D12" s="576"/>
      <c r="E12" s="576"/>
      <c r="F12" s="576"/>
    </row>
    <row r="13" spans="1:6" ht="12.75">
      <c r="A13" s="40"/>
      <c r="B13" s="40"/>
      <c r="C13" s="40"/>
      <c r="D13" s="40"/>
      <c r="E13" s="40"/>
      <c r="F13" s="40"/>
    </row>
    <row r="14" spans="1:6" ht="118.5" customHeight="1">
      <c r="A14" s="294" t="s">
        <v>467</v>
      </c>
      <c r="B14" s="167" t="s">
        <v>466</v>
      </c>
      <c r="C14" s="465" t="s">
        <v>492</v>
      </c>
      <c r="D14" s="465" t="s">
        <v>590</v>
      </c>
      <c r="E14" s="465" t="s">
        <v>470</v>
      </c>
      <c r="F14" s="465" t="s">
        <v>471</v>
      </c>
    </row>
    <row r="15" spans="1:8" ht="32.25" customHeight="1">
      <c r="A15" s="463" t="s">
        <v>108</v>
      </c>
      <c r="B15" s="463"/>
      <c r="C15" s="464">
        <f>C17+C19</f>
        <v>376</v>
      </c>
      <c r="D15" s="464">
        <f>D17+D19</f>
        <v>383.7</v>
      </c>
      <c r="E15" s="464">
        <f>E19</f>
        <v>188</v>
      </c>
      <c r="F15" s="464">
        <f>F17+F19</f>
        <v>571.7</v>
      </c>
      <c r="H15" s="101"/>
    </row>
    <row r="16" spans="1:6" ht="18.75" customHeight="1">
      <c r="A16" s="463" t="s">
        <v>86</v>
      </c>
      <c r="B16" s="463"/>
      <c r="C16" s="381"/>
      <c r="D16" s="381"/>
      <c r="E16" s="381"/>
      <c r="F16" s="381"/>
    </row>
    <row r="17" spans="1:6" ht="55.5" customHeight="1">
      <c r="A17" s="463" t="s">
        <v>85</v>
      </c>
      <c r="B17" s="322" t="s">
        <v>468</v>
      </c>
      <c r="C17" s="381"/>
      <c r="D17" s="381">
        <v>383.7</v>
      </c>
      <c r="E17" s="381"/>
      <c r="F17" s="381">
        <f>C17+D17-E17</f>
        <v>383.7</v>
      </c>
    </row>
    <row r="18" spans="1:6" ht="18" customHeight="1" hidden="1">
      <c r="A18" s="463" t="s">
        <v>0</v>
      </c>
      <c r="B18" s="463"/>
      <c r="C18" s="381"/>
      <c r="D18" s="381"/>
      <c r="E18" s="381"/>
      <c r="F18" s="381"/>
    </row>
    <row r="19" spans="1:6" ht="100.5" customHeight="1">
      <c r="A19" s="463" t="s">
        <v>109</v>
      </c>
      <c r="B19" s="463"/>
      <c r="C19" s="381">
        <v>376</v>
      </c>
      <c r="D19" s="381"/>
      <c r="E19" s="381">
        <v>188</v>
      </c>
      <c r="F19" s="381">
        <f>C19-E19+D19</f>
        <v>188</v>
      </c>
    </row>
    <row r="20" spans="1:6" ht="12.75">
      <c r="A20" s="42"/>
      <c r="B20" s="42"/>
      <c r="C20" s="42"/>
      <c r="D20" s="42"/>
      <c r="E20" s="42"/>
      <c r="F20" s="42"/>
    </row>
    <row r="21" spans="1:6" ht="12.75">
      <c r="A21" s="42"/>
      <c r="B21" s="42"/>
      <c r="C21" s="42"/>
      <c r="D21" s="578"/>
      <c r="E21" s="578"/>
      <c r="F21" s="42"/>
    </row>
    <row r="22" spans="1:6" ht="12.75">
      <c r="A22" s="42"/>
      <c r="B22" s="42"/>
      <c r="C22" s="42"/>
      <c r="D22" s="42"/>
      <c r="E22" s="42"/>
      <c r="F22" s="42"/>
    </row>
    <row r="24" spans="1:6" ht="12.75">
      <c r="A24" s="245"/>
      <c r="B24" s="245"/>
      <c r="C24" s="245"/>
      <c r="D24" s="245"/>
      <c r="E24" s="245"/>
      <c r="F24" s="245"/>
    </row>
    <row r="25" spans="1:6" ht="12.75">
      <c r="A25" s="245"/>
      <c r="B25" s="245"/>
      <c r="C25" s="245"/>
      <c r="D25" s="245"/>
      <c r="E25" s="245"/>
      <c r="F25" s="245"/>
    </row>
    <row r="26" spans="1:6" ht="12.75">
      <c r="A26" s="245"/>
      <c r="B26" s="245"/>
      <c r="C26" s="245"/>
      <c r="D26" s="245"/>
      <c r="E26" s="245"/>
      <c r="F26" s="245"/>
    </row>
    <row r="27" spans="1:6" ht="12.75">
      <c r="A27" s="245"/>
      <c r="B27" s="245"/>
      <c r="C27" s="245"/>
      <c r="D27" s="245"/>
      <c r="E27" s="245"/>
      <c r="F27" s="245"/>
    </row>
    <row r="28" spans="1:6" ht="12.75">
      <c r="A28" s="245"/>
      <c r="B28" s="245"/>
      <c r="C28" s="245"/>
      <c r="D28" s="245"/>
      <c r="E28" s="245"/>
      <c r="F28" s="245"/>
    </row>
    <row r="29" spans="1:6" ht="12.75">
      <c r="A29" s="245"/>
      <c r="B29" s="245"/>
      <c r="C29" s="245"/>
      <c r="D29" s="245"/>
      <c r="E29" s="245"/>
      <c r="F29" s="245"/>
    </row>
    <row r="30" spans="1:6" ht="12.75">
      <c r="A30" s="245"/>
      <c r="B30" s="245"/>
      <c r="C30" s="245"/>
      <c r="D30" s="245"/>
      <c r="E30" s="245"/>
      <c r="F30" s="245"/>
    </row>
    <row r="31" spans="1:6" ht="12.75">
      <c r="A31" s="214"/>
      <c r="B31" s="214"/>
      <c r="C31" s="577"/>
      <c r="D31" s="577"/>
      <c r="E31" s="577"/>
      <c r="F31" s="577"/>
    </row>
    <row r="32" spans="1:6" ht="12.75">
      <c r="A32" s="214"/>
      <c r="B32" s="214"/>
      <c r="C32" s="581"/>
      <c r="D32" s="581"/>
      <c r="E32" s="581"/>
      <c r="F32" s="581"/>
    </row>
    <row r="33" spans="1:6" ht="12.75">
      <c r="A33" s="214"/>
      <c r="B33" s="214"/>
      <c r="C33" s="246"/>
      <c r="D33" s="246"/>
      <c r="E33" s="246"/>
      <c r="F33" s="246"/>
    </row>
    <row r="34" spans="1:6" ht="12.75">
      <c r="A34" s="577"/>
      <c r="B34" s="577"/>
      <c r="C34" s="577"/>
      <c r="D34" s="577"/>
      <c r="E34" s="577"/>
      <c r="F34" s="577"/>
    </row>
    <row r="35" spans="1:6" ht="12.75">
      <c r="A35" s="577"/>
      <c r="B35" s="577"/>
      <c r="C35" s="577"/>
      <c r="D35" s="577"/>
      <c r="E35" s="577"/>
      <c r="F35" s="577"/>
    </row>
    <row r="36" spans="1:6" ht="12.75">
      <c r="A36" s="214"/>
      <c r="B36" s="214"/>
      <c r="C36" s="214"/>
      <c r="D36" s="214"/>
      <c r="E36" s="214"/>
      <c r="F36" s="214"/>
    </row>
    <row r="37" spans="1:6" ht="55.5" customHeight="1">
      <c r="A37" s="247"/>
      <c r="B37" s="247"/>
      <c r="C37" s="248"/>
      <c r="D37" s="248"/>
      <c r="E37" s="248"/>
      <c r="F37" s="248"/>
    </row>
    <row r="38" spans="1:8" ht="21.75" customHeight="1">
      <c r="A38" s="247"/>
      <c r="B38" s="247"/>
      <c r="C38" s="248"/>
      <c r="D38" s="248"/>
      <c r="E38" s="248"/>
      <c r="F38" s="248"/>
      <c r="H38" s="101"/>
    </row>
    <row r="39" spans="1:6" ht="12.75">
      <c r="A39" s="247"/>
      <c r="B39" s="247"/>
      <c r="C39" s="249"/>
      <c r="D39" s="250"/>
      <c r="E39" s="250"/>
      <c r="F39" s="250"/>
    </row>
    <row r="40" spans="1:6" ht="39.75" customHeight="1">
      <c r="A40" s="247"/>
      <c r="B40" s="247"/>
      <c r="C40" s="249"/>
      <c r="D40" s="249"/>
      <c r="E40" s="249"/>
      <c r="F40" s="249"/>
    </row>
    <row r="41" spans="1:6" ht="18" customHeight="1" hidden="1">
      <c r="A41" s="247"/>
      <c r="B41" s="247"/>
      <c r="C41" s="249"/>
      <c r="D41" s="250"/>
      <c r="E41" s="249"/>
      <c r="F41" s="249"/>
    </row>
    <row r="42" spans="1:6" ht="42.75" customHeight="1">
      <c r="A42" s="247"/>
      <c r="B42" s="247"/>
      <c r="C42" s="250"/>
      <c r="D42" s="250"/>
      <c r="E42" s="250"/>
      <c r="F42" s="250"/>
    </row>
    <row r="43" spans="1:6" ht="12.75">
      <c r="A43" s="251"/>
      <c r="B43" s="251"/>
      <c r="C43" s="251"/>
      <c r="D43" s="251"/>
      <c r="E43" s="251"/>
      <c r="F43" s="251"/>
    </row>
    <row r="44" spans="1:6" ht="12.75">
      <c r="A44" s="251"/>
      <c r="B44" s="251"/>
      <c r="C44" s="251"/>
      <c r="D44" s="579"/>
      <c r="E44" s="579"/>
      <c r="F44" s="251"/>
    </row>
    <row r="45" spans="1:6" ht="12.75">
      <c r="A45" s="245"/>
      <c r="B45" s="245"/>
      <c r="C45" s="245"/>
      <c r="D45" s="245"/>
      <c r="E45" s="245"/>
      <c r="F45" s="245"/>
    </row>
    <row r="46" spans="1:6" ht="12.75">
      <c r="A46" s="245"/>
      <c r="B46" s="245"/>
      <c r="C46" s="245"/>
      <c r="D46" s="245"/>
      <c r="E46" s="245"/>
      <c r="F46" s="245"/>
    </row>
  </sheetData>
  <sheetProtection/>
  <mergeCells count="17">
    <mergeCell ref="D44:E44"/>
    <mergeCell ref="C8:F8"/>
    <mergeCell ref="C9:F9"/>
    <mergeCell ref="C10:F10"/>
    <mergeCell ref="A11:F11"/>
    <mergeCell ref="A35:F35"/>
    <mergeCell ref="C32:F32"/>
    <mergeCell ref="C7:F7"/>
    <mergeCell ref="A12:F12"/>
    <mergeCell ref="A34:F34"/>
    <mergeCell ref="C1:H1"/>
    <mergeCell ref="C2:I2"/>
    <mergeCell ref="C3:J3"/>
    <mergeCell ref="C4:I4"/>
    <mergeCell ref="C6:F6"/>
    <mergeCell ref="C31:F31"/>
    <mergeCell ref="D21:E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Хамитов</dc:creator>
  <cp:keywords/>
  <dc:description/>
  <cp:lastModifiedBy>Zernovskoe</cp:lastModifiedBy>
  <cp:lastPrinted>2023-01-17T07:17:24Z</cp:lastPrinted>
  <dcterms:created xsi:type="dcterms:W3CDTF">2008-11-18T02:50:26Z</dcterms:created>
  <dcterms:modified xsi:type="dcterms:W3CDTF">2023-05-15T08:32:47Z</dcterms:modified>
  <cp:category/>
  <cp:version/>
  <cp:contentType/>
  <cp:contentStatus/>
</cp:coreProperties>
</file>